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codeName="ThisWorkbook"/>
  <xr:revisionPtr revIDLastSave="0" documentId="14_{B73E209D-A69D-4259-8809-BBFF638B086E}" xr6:coauthVersionLast="47" xr6:coauthVersionMax="47" xr10:uidLastSave="{00000000-0000-0000-0000-000000000000}"/>
  <bookViews>
    <workbookView xWindow="-103" yWindow="-103" windowWidth="16663" windowHeight="8863" firstSheet="1" activeTab="1" xr2:uid="{00000000-000D-0000-FFFF-FFFF00000000}"/>
  </bookViews>
  <sheets>
    <sheet name="BiMonthly Brainstorm Tracker" sheetId="6" r:id="rId1"/>
    <sheet name="Target Populations" sheetId="4" r:id="rId2"/>
    <sheet name="Pre-Student Loan Debt " sheetId="5" r:id="rId3"/>
    <sheet name="PSLF" sheetId="7" r:id="rId4"/>
    <sheet name="Borrowers With Disabilities " sheetId="8" r:id="rId5"/>
    <sheet name="Ideas" sheetId="3" r:id="rId6"/>
    <sheet name="Project Timeline" sheetId="1" r:id="rId7"/>
    <sheet name="calcs" sheetId="2" state="hidden" r:id="rId8"/>
  </sheets>
  <definedNames>
    <definedName name="DayRails">StartDateWindow+ROW('Project Timeline'!$1:$7)-1</definedName>
    <definedName name="GridCalc" localSheetId="4">IFERROR(calcs!$A1/SUMPRODUCT( (Activities[Id]=calcs!$C1)*(Activities[START]&lt;=calcs!A$31)*((Activities[END]&gt;=calcs!A$31)+(LEN(Activities[END])=0)*(Activities[START]=calcs!A$31)) ),NA())</definedName>
    <definedName name="GridCalc" localSheetId="3">IFERROR(calcs!$A1/SUMPRODUCT( (Activities[Id]=calcs!$C1)*(Activities[START]&lt;=calcs!A$31)*((Activities[END]&gt;=calcs!A$31)+(LEN(Activities[END])=0)*(Activities[START]=calcs!A$31)) ),NA())</definedName>
    <definedName name="GridCalc">IFERROR(calcs!$A1/SUMPRODUCT( (Activities[Id]=calcs!$C1)*(Activities[START]&lt;=calcs!A$31)*((Activities[END]&gt;=calcs!A$31)+(LEN(Activities[END])=0)*(Activities[START]=calcs!A$31)) ),NA())</definedName>
    <definedName name="_xlnm.Print_Titles" localSheetId="6">'Project Timeline'!$4:$4</definedName>
    <definedName name="RowTitleRegion1..D3">'Project Timeline'!$C$3</definedName>
    <definedName name="StartDate">calcs!$D$28</definedName>
    <definedName name="StartDateWindow">calcs!$D$25</definedName>
    <definedName name="Title1" localSheetId="4">Activities[[#Headers],[ACTIVITY]]</definedName>
    <definedName name="Title1" localSheetId="3">Activities[[#Headers],[ACTIVITY]]</definedName>
    <definedName name="Title1">Activities[[#Headers],[ACTIVITY]]</definedName>
    <definedName name="WindowDays">calcs!$D$29</definedName>
    <definedName name="WindowOffset">calcs!$D$26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5" i="2" l="1"/>
  <c r="B5" i="1" l="1"/>
  <c r="B9" i="1"/>
  <c r="B13" i="1"/>
  <c r="B6" i="1"/>
  <c r="B10" i="1"/>
  <c r="B14" i="1"/>
  <c r="B8" i="1"/>
  <c r="B12" i="1"/>
  <c r="B7" i="1"/>
  <c r="B11" i="1"/>
  <c r="B15" i="1"/>
  <c r="B16" i="1"/>
  <c r="D5" i="1"/>
  <c r="D6" i="1" l="1"/>
  <c r="E6" i="1" s="1"/>
  <c r="D3" i="2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D7" i="1" l="1"/>
  <c r="A33" i="2"/>
  <c r="A34" i="2" s="1"/>
  <c r="A35" i="2" s="1"/>
  <c r="A36" i="2" s="1"/>
  <c r="A37" i="2" s="1"/>
  <c r="A38" i="2" s="1"/>
  <c r="A39" i="2" s="1"/>
  <c r="A40" i="2" s="1"/>
  <c r="D28" i="2"/>
  <c r="D25" i="2" s="1"/>
  <c r="E14" i="2"/>
  <c r="E13" i="2"/>
  <c r="E12" i="2"/>
  <c r="E11" i="2"/>
  <c r="E10" i="2"/>
  <c r="E9" i="2"/>
  <c r="E8" i="2"/>
  <c r="E7" i="2"/>
  <c r="E6" i="2"/>
  <c r="D8" i="1" l="1"/>
  <c r="D9" i="1" s="1"/>
  <c r="E9" i="1" s="1"/>
  <c r="E7" i="1"/>
  <c r="E31" i="2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H55" i="2" s="1"/>
  <c r="D10" i="1" l="1"/>
  <c r="AH72" i="2"/>
  <c r="AH70" i="2"/>
  <c r="AH56" i="2"/>
  <c r="J55" i="2"/>
  <c r="P43" i="2"/>
  <c r="U55" i="2"/>
  <c r="U70" i="2" s="1"/>
  <c r="I55" i="2"/>
  <c r="I43" i="2"/>
  <c r="AB55" i="2"/>
  <c r="P55" i="2"/>
  <c r="P70" i="2" s="1"/>
  <c r="G55" i="2"/>
  <c r="G70" i="2" s="1"/>
  <c r="M55" i="2"/>
  <c r="M70" i="2" s="1"/>
  <c r="J43" i="2"/>
  <c r="N43" i="2"/>
  <c r="U43" i="2"/>
  <c r="AF55" i="2"/>
  <c r="AF70" i="2" s="1"/>
  <c r="AF43" i="2"/>
  <c r="Z43" i="2"/>
  <c r="T43" i="2"/>
  <c r="AG43" i="2"/>
  <c r="Y43" i="2"/>
  <c r="Z55" i="2"/>
  <c r="AB43" i="2"/>
  <c r="AA43" i="2"/>
  <c r="S43" i="2"/>
  <c r="T55" i="2"/>
  <c r="M43" i="2"/>
  <c r="V43" i="2"/>
  <c r="O43" i="2"/>
  <c r="G43" i="2"/>
  <c r="H55" i="2"/>
  <c r="H70" i="2" s="1"/>
  <c r="L55" i="2"/>
  <c r="AD55" i="2"/>
  <c r="X55" i="2"/>
  <c r="R55" i="2"/>
  <c r="R70" i="2" s="1"/>
  <c r="V55" i="2"/>
  <c r="V70" i="2" s="1"/>
  <c r="Y55" i="2"/>
  <c r="O55" i="2"/>
  <c r="N55" i="2"/>
  <c r="N70" i="2" s="1"/>
  <c r="H43" i="2"/>
  <c r="F55" i="2"/>
  <c r="S55" i="2"/>
  <c r="X43" i="2"/>
  <c r="AD43" i="2"/>
  <c r="R43" i="2"/>
  <c r="AG55" i="2"/>
  <c r="AG70" i="2" s="1"/>
  <c r="L43" i="2"/>
  <c r="AA55" i="2"/>
  <c r="F43" i="2"/>
  <c r="K43" i="2"/>
  <c r="AE55" i="2"/>
  <c r="AC43" i="2"/>
  <c r="W43" i="2"/>
  <c r="E43" i="2"/>
  <c r="AH43" i="2"/>
  <c r="Q55" i="2"/>
  <c r="AE43" i="2"/>
  <c r="K55" i="2"/>
  <c r="E55" i="2"/>
  <c r="Q43" i="2"/>
  <c r="W55" i="2"/>
  <c r="W70" i="2" s="1"/>
  <c r="AC55" i="2"/>
  <c r="AC70" i="2" s="1"/>
  <c r="AI31" i="2"/>
  <c r="D11" i="1" l="1"/>
  <c r="D12" i="1" s="1"/>
  <c r="D13" i="1" s="1"/>
  <c r="E10" i="1"/>
  <c r="P56" i="2"/>
  <c r="AA72" i="2"/>
  <c r="AA70" i="2"/>
  <c r="E72" i="2"/>
  <c r="E70" i="2"/>
  <c r="F72" i="2"/>
  <c r="F70" i="2"/>
  <c r="J56" i="2"/>
  <c r="J70" i="2"/>
  <c r="AE72" i="2"/>
  <c r="AE70" i="2"/>
  <c r="AD72" i="2"/>
  <c r="AD70" i="2"/>
  <c r="AB72" i="2"/>
  <c r="AB70" i="2"/>
  <c r="X72" i="2"/>
  <c r="X70" i="2"/>
  <c r="Z72" i="2"/>
  <c r="Z70" i="2"/>
  <c r="Q72" i="2"/>
  <c r="Q70" i="2"/>
  <c r="O72" i="2"/>
  <c r="O70" i="2"/>
  <c r="L72" i="2"/>
  <c r="L70" i="2"/>
  <c r="T72" i="2"/>
  <c r="T70" i="2"/>
  <c r="S72" i="2"/>
  <c r="S70" i="2"/>
  <c r="K72" i="2"/>
  <c r="K70" i="2"/>
  <c r="Y72" i="2"/>
  <c r="Y70" i="2"/>
  <c r="I72" i="2"/>
  <c r="I70" i="2"/>
  <c r="H72" i="2"/>
  <c r="V72" i="2"/>
  <c r="M72" i="2"/>
  <c r="U72" i="2"/>
  <c r="R56" i="2"/>
  <c r="R72" i="2"/>
  <c r="G72" i="2"/>
  <c r="AF72" i="2"/>
  <c r="P72" i="2"/>
  <c r="J72" i="2"/>
  <c r="W72" i="2"/>
  <c r="AG72" i="2"/>
  <c r="N72" i="2"/>
  <c r="AC72" i="2"/>
  <c r="AF56" i="2"/>
  <c r="G56" i="2"/>
  <c r="M56" i="2"/>
  <c r="U56" i="2"/>
  <c r="Y56" i="2"/>
  <c r="I56" i="2"/>
  <c r="AA56" i="2"/>
  <c r="E56" i="2"/>
  <c r="Z56" i="2"/>
  <c r="AE56" i="2"/>
  <c r="AD56" i="2"/>
  <c r="AB56" i="2"/>
  <c r="Q56" i="2"/>
  <c r="O56" i="2"/>
  <c r="F56" i="2"/>
  <c r="T56" i="2"/>
  <c r="H56" i="2"/>
  <c r="L56" i="2"/>
  <c r="AG56" i="2"/>
  <c r="X56" i="2"/>
  <c r="N56" i="2"/>
  <c r="S56" i="2"/>
  <c r="V56" i="2"/>
  <c r="K56" i="2"/>
  <c r="AC56" i="2"/>
  <c r="W56" i="2"/>
  <c r="D58" i="2"/>
  <c r="E11" i="1" l="1"/>
  <c r="E13" i="1"/>
  <c r="D14" i="1"/>
  <c r="D15" i="1" s="1"/>
  <c r="D16" i="1" s="1"/>
  <c r="D59" i="2"/>
  <c r="D61" i="2"/>
  <c r="D65" i="2"/>
  <c r="Q65" i="2" s="1"/>
  <c r="AH58" i="2"/>
  <c r="AH59" i="2" s="1"/>
  <c r="AB58" i="2"/>
  <c r="AB59" i="2" s="1"/>
  <c r="V58" i="2"/>
  <c r="V59" i="2" s="1"/>
  <c r="P58" i="2"/>
  <c r="P59" i="2" s="1"/>
  <c r="J58" i="2"/>
  <c r="J59" i="2" s="1"/>
  <c r="M58" i="2"/>
  <c r="M59" i="2" s="1"/>
  <c r="R58" i="2"/>
  <c r="R59" i="2" s="1"/>
  <c r="AG58" i="2"/>
  <c r="AG59" i="2" s="1"/>
  <c r="AA58" i="2"/>
  <c r="AA59" i="2" s="1"/>
  <c r="U58" i="2"/>
  <c r="U59" i="2" s="1"/>
  <c r="O58" i="2"/>
  <c r="O59" i="2" s="1"/>
  <c r="I58" i="2"/>
  <c r="I59" i="2" s="1"/>
  <c r="X58" i="2"/>
  <c r="X59" i="2" s="1"/>
  <c r="AF58" i="2"/>
  <c r="AF59" i="2" s="1"/>
  <c r="Z58" i="2"/>
  <c r="Z59" i="2" s="1"/>
  <c r="T58" i="2"/>
  <c r="T59" i="2" s="1"/>
  <c r="N58" i="2"/>
  <c r="N59" i="2" s="1"/>
  <c r="H58" i="2"/>
  <c r="H59" i="2" s="1"/>
  <c r="G58" i="2"/>
  <c r="G59" i="2" s="1"/>
  <c r="L58" i="2"/>
  <c r="L59" i="2" s="1"/>
  <c r="AE58" i="2"/>
  <c r="AE59" i="2" s="1"/>
  <c r="Y58" i="2"/>
  <c r="Y59" i="2" s="1"/>
  <c r="S58" i="2"/>
  <c r="S59" i="2" s="1"/>
  <c r="AD58" i="2"/>
  <c r="AD59" i="2" s="1"/>
  <c r="AC58" i="2"/>
  <c r="AC59" i="2" s="1"/>
  <c r="W58" i="2"/>
  <c r="W59" i="2" s="1"/>
  <c r="Q58" i="2"/>
  <c r="Q59" i="2" s="1"/>
  <c r="K58" i="2"/>
  <c r="K59" i="2" s="1"/>
  <c r="E58" i="2"/>
  <c r="E59" i="2" s="1"/>
  <c r="F58" i="2"/>
  <c r="F59" i="2" s="1"/>
  <c r="E14" i="1" l="1"/>
  <c r="AA65" i="2"/>
  <c r="R65" i="2"/>
  <c r="AE65" i="2"/>
  <c r="AF65" i="2"/>
  <c r="U65" i="2"/>
  <c r="T65" i="2"/>
  <c r="Z65" i="2"/>
  <c r="K65" i="2"/>
  <c r="N65" i="2"/>
  <c r="I65" i="2"/>
  <c r="E65" i="2"/>
  <c r="Y65" i="2"/>
  <c r="J65" i="2"/>
  <c r="P65" i="2"/>
  <c r="AH65" i="2"/>
  <c r="F65" i="2"/>
  <c r="AG65" i="2"/>
  <c r="AC65" i="2"/>
  <c r="G65" i="2"/>
  <c r="D62" i="2"/>
  <c r="D66" i="2"/>
  <c r="P66" i="2" s="1"/>
  <c r="H65" i="2"/>
  <c r="W65" i="2"/>
  <c r="L65" i="2"/>
  <c r="M65" i="2"/>
  <c r="AD65" i="2"/>
  <c r="AB65" i="2"/>
  <c r="V65" i="2"/>
  <c r="O65" i="2"/>
  <c r="S65" i="2"/>
  <c r="X65" i="2"/>
  <c r="AH61" i="2"/>
  <c r="AH62" i="2" s="1"/>
  <c r="P61" i="2"/>
  <c r="P62" i="2" s="1"/>
  <c r="U61" i="2"/>
  <c r="U62" i="2" s="1"/>
  <c r="AG61" i="2"/>
  <c r="AG62" i="2" s="1"/>
  <c r="AF61" i="2"/>
  <c r="AF62" i="2" s="1"/>
  <c r="Z61" i="2"/>
  <c r="Z62" i="2" s="1"/>
  <c r="T61" i="2"/>
  <c r="T62" i="2" s="1"/>
  <c r="N61" i="2"/>
  <c r="N62" i="2" s="1"/>
  <c r="H61" i="2"/>
  <c r="H62" i="2" s="1"/>
  <c r="V61" i="2"/>
  <c r="V62" i="2" s="1"/>
  <c r="I61" i="2"/>
  <c r="I62" i="2" s="1"/>
  <c r="AE61" i="2"/>
  <c r="AE62" i="2" s="1"/>
  <c r="Y61" i="2"/>
  <c r="Y62" i="2" s="1"/>
  <c r="S61" i="2"/>
  <c r="S62" i="2" s="1"/>
  <c r="M61" i="2"/>
  <c r="M62" i="2" s="1"/>
  <c r="G61" i="2"/>
  <c r="G62" i="2" s="1"/>
  <c r="AD61" i="2"/>
  <c r="AD62" i="2" s="1"/>
  <c r="X61" i="2"/>
  <c r="X62" i="2" s="1"/>
  <c r="R61" i="2"/>
  <c r="R62" i="2" s="1"/>
  <c r="L61" i="2"/>
  <c r="L62" i="2" s="1"/>
  <c r="F61" i="2"/>
  <c r="F62" i="2" s="1"/>
  <c r="AC61" i="2"/>
  <c r="AC62" i="2" s="1"/>
  <c r="W61" i="2"/>
  <c r="W62" i="2" s="1"/>
  <c r="K61" i="2"/>
  <c r="K62" i="2" s="1"/>
  <c r="E61" i="2"/>
  <c r="E62" i="2" s="1"/>
  <c r="AB61" i="2"/>
  <c r="AB62" i="2" s="1"/>
  <c r="J61" i="2"/>
  <c r="J62" i="2" s="1"/>
  <c r="AA61" i="2"/>
  <c r="AA62" i="2" s="1"/>
  <c r="O61" i="2"/>
  <c r="O62" i="2" s="1"/>
  <c r="Q61" i="2"/>
  <c r="Q62" i="2" s="1"/>
  <c r="AH66" i="2" l="1"/>
  <c r="H66" i="2"/>
  <c r="U66" i="2"/>
  <c r="F66" i="2"/>
  <c r="Z66" i="2"/>
  <c r="AE66" i="2"/>
  <c r="AF66" i="2"/>
  <c r="R66" i="2"/>
  <c r="Y66" i="2"/>
  <c r="AC66" i="2"/>
  <c r="W66" i="2"/>
  <c r="O66" i="2"/>
  <c r="AB66" i="2"/>
  <c r="V66" i="2"/>
  <c r="AD66" i="2"/>
  <c r="X66" i="2"/>
  <c r="AA66" i="2"/>
  <c r="Q66" i="2"/>
  <c r="I66" i="2"/>
  <c r="S66" i="2"/>
  <c r="K66" i="2"/>
  <c r="T66" i="2"/>
  <c r="M66" i="2"/>
  <c r="E66" i="2"/>
  <c r="N66" i="2"/>
  <c r="G66" i="2"/>
  <c r="J66" i="2"/>
  <c r="L66" i="2"/>
  <c r="AG66" i="2"/>
  <c r="E15" i="1" l="1"/>
  <c r="D9" i="2" l="1"/>
  <c r="D11" i="2" s="1"/>
  <c r="E15" i="2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F20" i="2" l="1"/>
  <c r="C37" i="2" s="1"/>
  <c r="AB37" i="2" s="1"/>
  <c r="F19" i="2"/>
  <c r="C36" i="2" s="1"/>
  <c r="E36" i="2" s="1"/>
  <c r="F17" i="2"/>
  <c r="C34" i="2" s="1"/>
  <c r="E34" i="2" s="1"/>
  <c r="F18" i="2"/>
  <c r="C35" i="2" s="1"/>
  <c r="AB35" i="2" s="1"/>
  <c r="F22" i="2"/>
  <c r="C39" i="2" s="1"/>
  <c r="C51" i="2" s="1"/>
  <c r="D51" i="2" s="1"/>
  <c r="F16" i="2"/>
  <c r="C33" i="2" s="1"/>
  <c r="M33" i="2" s="1"/>
  <c r="F15" i="2"/>
  <c r="C32" i="2" s="1"/>
  <c r="C44" i="2" s="1"/>
  <c r="D44" i="2" s="1"/>
  <c r="F21" i="2"/>
  <c r="C38" i="2" s="1"/>
  <c r="D38" i="2" s="1"/>
  <c r="F23" i="2"/>
  <c r="C40" i="2" s="1"/>
  <c r="V40" i="2" s="1"/>
  <c r="Y36" i="2" l="1"/>
  <c r="X37" i="2"/>
  <c r="AG37" i="2"/>
  <c r="O37" i="2"/>
  <c r="N37" i="2"/>
  <c r="V37" i="2"/>
  <c r="C49" i="2"/>
  <c r="D49" i="2" s="1"/>
  <c r="J34" i="2"/>
  <c r="D33" i="2"/>
  <c r="S36" i="2"/>
  <c r="M36" i="2"/>
  <c r="F36" i="2"/>
  <c r="E48" i="2" s="1"/>
  <c r="AD37" i="2"/>
  <c r="J37" i="2"/>
  <c r="Q37" i="2"/>
  <c r="M37" i="2"/>
  <c r="U37" i="2"/>
  <c r="S37" i="2"/>
  <c r="AH37" i="2"/>
  <c r="W37" i="2"/>
  <c r="K37" i="2"/>
  <c r="AI37" i="2"/>
  <c r="AA37" i="2"/>
  <c r="E37" i="2"/>
  <c r="D37" i="2"/>
  <c r="P37" i="2"/>
  <c r="H37" i="2"/>
  <c r="AE37" i="2"/>
  <c r="Z37" i="2"/>
  <c r="R37" i="2"/>
  <c r="I37" i="2"/>
  <c r="AI36" i="2"/>
  <c r="J36" i="2"/>
  <c r="N36" i="2"/>
  <c r="W36" i="2"/>
  <c r="C48" i="2"/>
  <c r="D48" i="2" s="1"/>
  <c r="F37" i="2"/>
  <c r="AF37" i="2"/>
  <c r="T37" i="2"/>
  <c r="AC37" i="2"/>
  <c r="AB49" i="2" s="1"/>
  <c r="L37" i="2"/>
  <c r="G37" i="2"/>
  <c r="Y37" i="2"/>
  <c r="L36" i="2"/>
  <c r="P36" i="2"/>
  <c r="T36" i="2"/>
  <c r="AE36" i="2"/>
  <c r="O36" i="2"/>
  <c r="X36" i="2"/>
  <c r="AC36" i="2"/>
  <c r="Z36" i="2"/>
  <c r="T32" i="2"/>
  <c r="Y34" i="2"/>
  <c r="AF34" i="2"/>
  <c r="Z32" i="2"/>
  <c r="G35" i="2"/>
  <c r="AE34" i="2"/>
  <c r="AI32" i="2"/>
  <c r="V34" i="2"/>
  <c r="AI34" i="2"/>
  <c r="L34" i="2"/>
  <c r="U36" i="2"/>
  <c r="AD36" i="2"/>
  <c r="G36" i="2"/>
  <c r="AH36" i="2"/>
  <c r="I36" i="2"/>
  <c r="K36" i="2"/>
  <c r="R36" i="2"/>
  <c r="D36" i="2"/>
  <c r="N32" i="2"/>
  <c r="P32" i="2"/>
  <c r="U34" i="2"/>
  <c r="N34" i="2"/>
  <c r="O34" i="2"/>
  <c r="R34" i="2"/>
  <c r="Q36" i="2"/>
  <c r="AG36" i="2"/>
  <c r="V36" i="2"/>
  <c r="AA36" i="2"/>
  <c r="H36" i="2"/>
  <c r="AF36" i="2"/>
  <c r="AB36" i="2"/>
  <c r="AH32" i="2"/>
  <c r="R32" i="2"/>
  <c r="AG34" i="2"/>
  <c r="X34" i="2"/>
  <c r="P34" i="2"/>
  <c r="C46" i="2"/>
  <c r="D46" i="2" s="1"/>
  <c r="F35" i="2"/>
  <c r="AE32" i="2"/>
  <c r="D32" i="2"/>
  <c r="W35" i="2"/>
  <c r="G34" i="2"/>
  <c r="Q34" i="2"/>
  <c r="S34" i="2"/>
  <c r="T34" i="2"/>
  <c r="R39" i="2"/>
  <c r="AH39" i="2"/>
  <c r="N39" i="2"/>
  <c r="S39" i="2"/>
  <c r="U33" i="2"/>
  <c r="H35" i="2"/>
  <c r="V35" i="2"/>
  <c r="X35" i="2"/>
  <c r="M32" i="2"/>
  <c r="F32" i="2"/>
  <c r="L32" i="2"/>
  <c r="T35" i="2"/>
  <c r="O35" i="2"/>
  <c r="AF35" i="2"/>
  <c r="Z34" i="2"/>
  <c r="H34" i="2"/>
  <c r="F34" i="2"/>
  <c r="E46" i="2" s="1"/>
  <c r="AB34" i="2"/>
  <c r="AC34" i="2"/>
  <c r="D34" i="2"/>
  <c r="J35" i="2"/>
  <c r="M35" i="2"/>
  <c r="Q35" i="2"/>
  <c r="I33" i="2"/>
  <c r="J39" i="2"/>
  <c r="X39" i="2"/>
  <c r="AB33" i="2"/>
  <c r="J33" i="2"/>
  <c r="U39" i="2"/>
  <c r="T39" i="2"/>
  <c r="E39" i="2"/>
  <c r="AA35" i="2"/>
  <c r="AA47" i="2" s="1"/>
  <c r="P35" i="2"/>
  <c r="C47" i="2"/>
  <c r="D47" i="2" s="1"/>
  <c r="Y35" i="2"/>
  <c r="O33" i="2"/>
  <c r="H33" i="2"/>
  <c r="F39" i="2"/>
  <c r="AB39" i="2"/>
  <c r="AD39" i="2"/>
  <c r="O39" i="2"/>
  <c r="G39" i="2"/>
  <c r="H39" i="2"/>
  <c r="AI39" i="2"/>
  <c r="AG39" i="2"/>
  <c r="AA39" i="2"/>
  <c r="K39" i="2"/>
  <c r="W39" i="2"/>
  <c r="V39" i="2"/>
  <c r="D39" i="2"/>
  <c r="AC32" i="2"/>
  <c r="Q32" i="2"/>
  <c r="AB32" i="2"/>
  <c r="AA32" i="2"/>
  <c r="Z35" i="2"/>
  <c r="S35" i="2"/>
  <c r="I35" i="2"/>
  <c r="AI35" i="2"/>
  <c r="AC35" i="2"/>
  <c r="AB47" i="2" s="1"/>
  <c r="U35" i="2"/>
  <c r="N35" i="2"/>
  <c r="AE35" i="2"/>
  <c r="D35" i="2"/>
  <c r="AD34" i="2"/>
  <c r="I34" i="2"/>
  <c r="AA34" i="2"/>
  <c r="M34" i="2"/>
  <c r="AH34" i="2"/>
  <c r="K34" i="2"/>
  <c r="W34" i="2"/>
  <c r="P39" i="2"/>
  <c r="L39" i="2"/>
  <c r="AC39" i="2"/>
  <c r="Y39" i="2"/>
  <c r="I39" i="2"/>
  <c r="M39" i="2"/>
  <c r="AE39" i="2"/>
  <c r="Z39" i="2"/>
  <c r="AF39" i="2"/>
  <c r="Q39" i="2"/>
  <c r="P38" i="2"/>
  <c r="AG35" i="2"/>
  <c r="E35" i="2"/>
  <c r="R35" i="2"/>
  <c r="AD35" i="2"/>
  <c r="AH35" i="2"/>
  <c r="K35" i="2"/>
  <c r="L35" i="2"/>
  <c r="AH33" i="2"/>
  <c r="V33" i="2"/>
  <c r="K33" i="2"/>
  <c r="L33" i="2"/>
  <c r="Y33" i="2"/>
  <c r="E33" i="2"/>
  <c r="Z33" i="2"/>
  <c r="AE33" i="2"/>
  <c r="T33" i="2"/>
  <c r="AI33" i="2"/>
  <c r="AC33" i="2"/>
  <c r="C45" i="2"/>
  <c r="D45" i="2" s="1"/>
  <c r="L38" i="2"/>
  <c r="AA33" i="2"/>
  <c r="F33" i="2"/>
  <c r="AG33" i="2"/>
  <c r="N33" i="2"/>
  <c r="AF33" i="2"/>
  <c r="S33" i="2"/>
  <c r="I38" i="2"/>
  <c r="V38" i="2"/>
  <c r="AC38" i="2"/>
  <c r="AB38" i="2"/>
  <c r="AF40" i="2"/>
  <c r="N38" i="2"/>
  <c r="H38" i="2"/>
  <c r="C50" i="2"/>
  <c r="D50" i="2" s="1"/>
  <c r="Y40" i="2"/>
  <c r="S38" i="2"/>
  <c r="Y38" i="2"/>
  <c r="M38" i="2"/>
  <c r="T38" i="2"/>
  <c r="R40" i="2"/>
  <c r="Q38" i="2"/>
  <c r="R38" i="2"/>
  <c r="AF38" i="2"/>
  <c r="AD38" i="2"/>
  <c r="AD40" i="2"/>
  <c r="Z38" i="2"/>
  <c r="AH38" i="2"/>
  <c r="X38" i="2"/>
  <c r="AI38" i="2"/>
  <c r="J38" i="2"/>
  <c r="K38" i="2"/>
  <c r="AG38" i="2"/>
  <c r="G38" i="2"/>
  <c r="N40" i="2"/>
  <c r="G40" i="2"/>
  <c r="AI40" i="2"/>
  <c r="K40" i="2"/>
  <c r="L40" i="2"/>
  <c r="J40" i="2"/>
  <c r="M40" i="2"/>
  <c r="P40" i="2"/>
  <c r="AE38" i="2"/>
  <c r="W38" i="2"/>
  <c r="F38" i="2"/>
  <c r="AA38" i="2"/>
  <c r="O38" i="2"/>
  <c r="U38" i="2"/>
  <c r="E38" i="2"/>
  <c r="W40" i="2"/>
  <c r="V52" i="2" s="1"/>
  <c r="O40" i="2"/>
  <c r="AE40" i="2"/>
  <c r="C52" i="2"/>
  <c r="D52" i="2" s="1"/>
  <c r="AD32" i="2"/>
  <c r="I32" i="2"/>
  <c r="Y32" i="2"/>
  <c r="V32" i="2"/>
  <c r="G32" i="2"/>
  <c r="H32" i="2"/>
  <c r="U32" i="2"/>
  <c r="J32" i="2"/>
  <c r="Q40" i="2"/>
  <c r="I40" i="2"/>
  <c r="X40" i="2"/>
  <c r="AA40" i="2"/>
  <c r="AB40" i="2"/>
  <c r="AG40" i="2"/>
  <c r="H40" i="2"/>
  <c r="E40" i="2"/>
  <c r="D40" i="2"/>
  <c r="Q33" i="2"/>
  <c r="AD33" i="2"/>
  <c r="G33" i="2"/>
  <c r="X33" i="2"/>
  <c r="W33" i="2"/>
  <c r="P33" i="2"/>
  <c r="R33" i="2"/>
  <c r="AG32" i="2"/>
  <c r="K32" i="2"/>
  <c r="AF32" i="2"/>
  <c r="S32" i="2"/>
  <c r="X32" i="2"/>
  <c r="W32" i="2"/>
  <c r="E32" i="2"/>
  <c r="O32" i="2"/>
  <c r="T40" i="2"/>
  <c r="S40" i="2"/>
  <c r="Z40" i="2"/>
  <c r="F40" i="2"/>
  <c r="AC40" i="2"/>
  <c r="AH40" i="2"/>
  <c r="U40" i="2"/>
  <c r="U52" i="2" s="1"/>
  <c r="AB45" i="2" l="1"/>
  <c r="X51" i="2"/>
  <c r="N47" i="2"/>
  <c r="X48" i="2"/>
  <c r="AF49" i="2"/>
  <c r="Q49" i="2"/>
  <c r="U51" i="2"/>
  <c r="S48" i="2"/>
  <c r="Y47" i="2"/>
  <c r="R46" i="2"/>
  <c r="O47" i="2"/>
  <c r="AG49" i="2"/>
  <c r="S47" i="2"/>
  <c r="I45" i="2"/>
  <c r="F48" i="2"/>
  <c r="K49" i="2"/>
  <c r="Y48" i="2"/>
  <c r="G50" i="2"/>
  <c r="X49" i="2"/>
  <c r="Y51" i="2"/>
  <c r="J46" i="2"/>
  <c r="I46" i="2"/>
  <c r="O49" i="2"/>
  <c r="R49" i="2"/>
  <c r="N49" i="2"/>
  <c r="W49" i="2"/>
  <c r="M49" i="2"/>
  <c r="U49" i="2"/>
  <c r="I50" i="2"/>
  <c r="U50" i="2"/>
  <c r="AC50" i="2"/>
  <c r="R48" i="2"/>
  <c r="M48" i="2"/>
  <c r="L48" i="2"/>
  <c r="J49" i="2"/>
  <c r="T49" i="2"/>
  <c r="I49" i="2"/>
  <c r="AD49" i="2"/>
  <c r="Z49" i="2"/>
  <c r="P49" i="2"/>
  <c r="H49" i="2"/>
  <c r="AA49" i="2"/>
  <c r="I48" i="2"/>
  <c r="G49" i="2"/>
  <c r="AH49" i="2"/>
  <c r="Y49" i="2"/>
  <c r="AE48" i="2"/>
  <c r="AH48" i="2"/>
  <c r="AE49" i="2"/>
  <c r="S49" i="2"/>
  <c r="V49" i="2"/>
  <c r="N48" i="2"/>
  <c r="L49" i="2"/>
  <c r="J48" i="2"/>
  <c r="T48" i="2"/>
  <c r="X46" i="2"/>
  <c r="O48" i="2"/>
  <c r="W48" i="2"/>
  <c r="V48" i="2"/>
  <c r="T44" i="2"/>
  <c r="Y44" i="2"/>
  <c r="Z44" i="2"/>
  <c r="F49" i="2"/>
  <c r="AC49" i="2"/>
  <c r="E49" i="2"/>
  <c r="P48" i="2"/>
  <c r="Y46" i="2"/>
  <c r="Z48" i="2"/>
  <c r="G48" i="2"/>
  <c r="AC48" i="2"/>
  <c r="G47" i="2"/>
  <c r="P46" i="2"/>
  <c r="K48" i="2"/>
  <c r="F47" i="2"/>
  <c r="L51" i="2"/>
  <c r="AG47" i="2"/>
  <c r="AA48" i="2"/>
  <c r="AB48" i="2"/>
  <c r="U48" i="2"/>
  <c r="AD44" i="2"/>
  <c r="AH51" i="2"/>
  <c r="R51" i="2"/>
  <c r="N44" i="2"/>
  <c r="E47" i="2"/>
  <c r="M46" i="2"/>
  <c r="N45" i="2"/>
  <c r="AD51" i="2"/>
  <c r="H47" i="2"/>
  <c r="AG51" i="2"/>
  <c r="H45" i="2"/>
  <c r="M44" i="2"/>
  <c r="Q51" i="2"/>
  <c r="AF46" i="2"/>
  <c r="N46" i="2"/>
  <c r="AE46" i="2"/>
  <c r="R44" i="2"/>
  <c r="X47" i="2"/>
  <c r="V47" i="2"/>
  <c r="O46" i="2"/>
  <c r="AH44" i="2"/>
  <c r="Q46" i="2"/>
  <c r="AG48" i="2"/>
  <c r="U46" i="2"/>
  <c r="Q48" i="2"/>
  <c r="K44" i="2"/>
  <c r="H48" i="2"/>
  <c r="AH46" i="2"/>
  <c r="AD46" i="2"/>
  <c r="AF48" i="2"/>
  <c r="AE44" i="2"/>
  <c r="AA45" i="2"/>
  <c r="W46" i="2"/>
  <c r="Z46" i="2"/>
  <c r="S51" i="2"/>
  <c r="S46" i="2"/>
  <c r="W47" i="2"/>
  <c r="AD48" i="2"/>
  <c r="P44" i="2"/>
  <c r="T46" i="2"/>
  <c r="F51" i="2"/>
  <c r="M51" i="2"/>
  <c r="AG45" i="2"/>
  <c r="I47" i="2"/>
  <c r="F46" i="2"/>
  <c r="AF47" i="2"/>
  <c r="N51" i="2"/>
  <c r="X45" i="2"/>
  <c r="U47" i="2"/>
  <c r="Q44" i="2"/>
  <c r="M47" i="2"/>
  <c r="G45" i="2"/>
  <c r="P50" i="2"/>
  <c r="H50" i="2"/>
  <c r="S45" i="2"/>
  <c r="Y45" i="2"/>
  <c r="J45" i="2"/>
  <c r="J47" i="2"/>
  <c r="AE51" i="2"/>
  <c r="I51" i="2"/>
  <c r="O51" i="2"/>
  <c r="AB44" i="2"/>
  <c r="J51" i="2"/>
  <c r="G51" i="2"/>
  <c r="AA51" i="2"/>
  <c r="H46" i="2"/>
  <c r="T45" i="2"/>
  <c r="K46" i="2"/>
  <c r="F44" i="2"/>
  <c r="AG46" i="2"/>
  <c r="E44" i="2"/>
  <c r="O45" i="2"/>
  <c r="AF50" i="2"/>
  <c r="S50" i="2"/>
  <c r="AF45" i="2"/>
  <c r="AH45" i="2"/>
  <c r="AE47" i="2"/>
  <c r="P47" i="2"/>
  <c r="AB46" i="2"/>
  <c r="L44" i="2"/>
  <c r="U45" i="2"/>
  <c r="P51" i="2"/>
  <c r="M45" i="2"/>
  <c r="F52" i="2"/>
  <c r="Z52" i="2"/>
  <c r="T50" i="2"/>
  <c r="G46" i="2"/>
  <c r="AF51" i="2"/>
  <c r="K50" i="2"/>
  <c r="AH47" i="2"/>
  <c r="Z51" i="2"/>
  <c r="E51" i="2"/>
  <c r="V46" i="2"/>
  <c r="AD47" i="2"/>
  <c r="K52" i="2"/>
  <c r="Q47" i="2"/>
  <c r="AC46" i="2"/>
  <c r="V51" i="2"/>
  <c r="AA44" i="2"/>
  <c r="T51" i="2"/>
  <c r="Q52" i="2"/>
  <c r="AB51" i="2"/>
  <c r="Z47" i="2"/>
  <c r="Y52" i="2"/>
  <c r="AA46" i="2"/>
  <c r="AC47" i="2"/>
  <c r="L46" i="2"/>
  <c r="V45" i="2"/>
  <c r="AH50" i="2"/>
  <c r="X50" i="2"/>
  <c r="E45" i="2"/>
  <c r="K45" i="2"/>
  <c r="K47" i="2"/>
  <c r="K51" i="2"/>
  <c r="R47" i="2"/>
  <c r="AC51" i="2"/>
  <c r="L47" i="2"/>
  <c r="T47" i="2"/>
  <c r="W50" i="2"/>
  <c r="AE45" i="2"/>
  <c r="H51" i="2"/>
  <c r="AC45" i="2"/>
  <c r="G52" i="2"/>
  <c r="W52" i="2"/>
  <c r="N50" i="2"/>
  <c r="AD50" i="2"/>
  <c r="L50" i="2"/>
  <c r="AA50" i="2"/>
  <c r="L45" i="2"/>
  <c r="W51" i="2"/>
  <c r="R45" i="2"/>
  <c r="J44" i="2"/>
  <c r="AD52" i="2"/>
  <c r="Z45" i="2"/>
  <c r="P52" i="2"/>
  <c r="J50" i="2"/>
  <c r="R52" i="2"/>
  <c r="M52" i="2"/>
  <c r="Z50" i="2"/>
  <c r="X44" i="2"/>
  <c r="N52" i="2"/>
  <c r="L52" i="2"/>
  <c r="AH52" i="2"/>
  <c r="AB50" i="2"/>
  <c r="AC44" i="2"/>
  <c r="O44" i="2"/>
  <c r="AF52" i="2"/>
  <c r="M50" i="2"/>
  <c r="O52" i="2"/>
  <c r="AD45" i="2"/>
  <c r="O50" i="2"/>
  <c r="V44" i="2"/>
  <c r="R50" i="2"/>
  <c r="Q50" i="2"/>
  <c r="F50" i="2"/>
  <c r="X52" i="2"/>
  <c r="AA52" i="2"/>
  <c r="Y50" i="2"/>
  <c r="AE50" i="2"/>
  <c r="AC52" i="2"/>
  <c r="J52" i="2"/>
  <c r="V50" i="2"/>
  <c r="AE52" i="2"/>
  <c r="F45" i="2"/>
  <c r="S52" i="2"/>
  <c r="W44" i="2"/>
  <c r="AF44" i="2"/>
  <c r="P45" i="2"/>
  <c r="H52" i="2"/>
  <c r="G44" i="2"/>
  <c r="H44" i="2"/>
  <c r="AG50" i="2"/>
  <c r="E52" i="2"/>
  <c r="E50" i="2"/>
  <c r="T52" i="2"/>
  <c r="AB52" i="2"/>
  <c r="S44" i="2"/>
  <c r="U44" i="2"/>
  <c r="I44" i="2"/>
  <c r="AG44" i="2"/>
  <c r="AG52" i="2"/>
  <c r="W45" i="2"/>
  <c r="Q45" i="2"/>
  <c r="I52" i="2"/>
</calcChain>
</file>

<file path=xl/sharedStrings.xml><?xml version="1.0" encoding="utf-8"?>
<sst xmlns="http://schemas.openxmlformats.org/spreadsheetml/2006/main" count="185" uniqueCount="131">
  <si>
    <t>2021 - 2022 Ambassadors</t>
  </si>
  <si>
    <t>Brainstorm Session 1 - 11/4/21</t>
  </si>
  <si>
    <t>Carmen Mendez</t>
  </si>
  <si>
    <t>Yes</t>
  </si>
  <si>
    <t>Brian Burnett</t>
  </si>
  <si>
    <t>John Wilson</t>
  </si>
  <si>
    <t>No</t>
  </si>
  <si>
    <t>Angela Hugee</t>
  </si>
  <si>
    <t>Fang Ru Chang*</t>
  </si>
  <si>
    <t>Target Population:</t>
  </si>
  <si>
    <t>Pre-Student Loans</t>
  </si>
  <si>
    <t>PSLF Eligible</t>
  </si>
  <si>
    <t>Borrowers with Disabilities</t>
  </si>
  <si>
    <t>Borrowers in Default</t>
  </si>
  <si>
    <t>Parent Borrowers</t>
  </si>
  <si>
    <t>Private Loan Borrowers</t>
  </si>
  <si>
    <t>Black Women</t>
  </si>
  <si>
    <t>For Profit Students</t>
  </si>
  <si>
    <t>Prompt Questions:</t>
  </si>
  <si>
    <t>What is EDCAP offering this target group?</t>
  </si>
  <si>
    <t>Workshops, Prevention, Borrower Guidance.</t>
  </si>
  <si>
    <t>Workshops, Waiver Counseling, PSLF Counseling</t>
  </si>
  <si>
    <t>Workshops, Disability Discharge Application Assistance</t>
  </si>
  <si>
    <t>Cure Default, Financial Coaching</t>
  </si>
  <si>
    <t>Prevention, Borrower Guidance, Post Borrowing Counseling</t>
  </si>
  <si>
    <t>Prevention, Financial Coaching</t>
  </si>
  <si>
    <t>Targeted Outreach With General Education/Advocacy</t>
  </si>
  <si>
    <t>Target Institutions</t>
  </si>
  <si>
    <t xml:space="preserve">Public Service Organizations, Schools, Government Employees/Agencies </t>
  </si>
  <si>
    <t>Organizations servicing disabled adults</t>
  </si>
  <si>
    <t xml:space="preserve">Target Boroughs / Communities </t>
  </si>
  <si>
    <t>Bronx, All</t>
  </si>
  <si>
    <t>All</t>
  </si>
  <si>
    <t>All (focus on Bronx, Brooklyn)</t>
  </si>
  <si>
    <t xml:space="preserve">TBD (Research on best strategy) </t>
  </si>
  <si>
    <t xml:space="preserve">All (with a focus on where for-profits operate) </t>
  </si>
  <si>
    <t>Other Ideas for Outreach Activites</t>
  </si>
  <si>
    <t>Priority Level</t>
  </si>
  <si>
    <t>High</t>
  </si>
  <si>
    <r>
      <rPr>
        <b/>
        <sz val="12"/>
        <color theme="3"/>
        <rFont val="Barlow"/>
      </rPr>
      <t>Deadlines</t>
    </r>
    <r>
      <rPr>
        <sz val="12"/>
        <color theme="3"/>
        <rFont val="Barlow"/>
      </rPr>
      <t>: Grants, Policies, Etc.</t>
    </r>
  </si>
  <si>
    <t xml:space="preserve">FAFSA Season; Start/End of School Year </t>
  </si>
  <si>
    <t>PSLF Waiver Expires Oct 31, 2022</t>
  </si>
  <si>
    <t>High Schools</t>
  </si>
  <si>
    <t>Name</t>
  </si>
  <si>
    <t xml:space="preserve">County </t>
  </si>
  <si>
    <t>Contact/Lead</t>
  </si>
  <si>
    <t>Assigned To</t>
  </si>
  <si>
    <t xml:space="preserve">Notes (Timing?)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</si>
  <si>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Community Colleges</t>
  </si>
  <si>
    <t>Notes (Timing?)</t>
  </si>
  <si>
    <t>Hunter-Bellevue School of Nursing</t>
  </si>
  <si>
    <t>BMCC</t>
  </si>
  <si>
    <t>New York City College of Technology</t>
  </si>
  <si>
    <t>Brooklyn College</t>
  </si>
  <si>
    <t>CUNY Baruch</t>
  </si>
  <si>
    <t xml:space="preserve">Four Year Institutions (can we ID highest debt?) </t>
  </si>
  <si>
    <t xml:space="preserve">NYS Non-Profit Associations </t>
  </si>
  <si>
    <t xml:space="preserve">Government Agencies </t>
  </si>
  <si>
    <t>Healthcare Institutions</t>
  </si>
  <si>
    <t xml:space="preserve">VA Hospital </t>
  </si>
  <si>
    <t>Nonprofits Serving Disabled Individuals</t>
  </si>
  <si>
    <t>Ambassador</t>
  </si>
  <si>
    <t>Date</t>
  </si>
  <si>
    <t>Idea shared with group?</t>
  </si>
  <si>
    <t>Type</t>
  </si>
  <si>
    <t>Notes from discussion</t>
  </si>
  <si>
    <t>Outcomes/ Takeaways</t>
  </si>
  <si>
    <t>Deliverables</t>
  </si>
  <si>
    <t>Fang Ru Chang</t>
  </si>
  <si>
    <t>no</t>
  </si>
  <si>
    <t>Suggestion</t>
  </si>
  <si>
    <t>Suggestion: How about reaching out to high school counselors and financial aid people? It will be so helpful to the seniors and their families.</t>
  </si>
  <si>
    <t>Offer</t>
  </si>
  <si>
    <t>Offer: I can develop a database using Google Sheet with built-in userform to streamline the data entry. Can give you a demo when it is completed.</t>
  </si>
  <si>
    <t>May not be until after tax season.</t>
  </si>
  <si>
    <t>Google Sheet</t>
  </si>
  <si>
    <t>Suggestions</t>
  </si>
  <si>
    <t>As I mentioned during training, I'm sure we were all brainstorming our initial list of prospective individuals and institutions to target. In keeping with the time-sensitive crisis as a priority, I thought I would share a few institutions around my proximity. I could definitely use the help qualifying prospectives and exploring outreach strategies. Also, please include me in any upcoming EDCAP seminars that I may attend to see how it's done.
Near me:
•	Stuyvesant Town &amp; Peter Cooper Village (where I live)
•	CUNY Baruch College (Lex &amp; 25th)
•	VA Hospital (1st &amp; 23rd)
Other CUNY schools: 
•	Hunter-Bellevue School of Nursing (up the street from me), BMCC, New York City College of Technology, Brooklyn College ... 
•	Complete list ... https://www.cuny.edu/about/colleges-schools/</t>
  </si>
  <si>
    <t>News</t>
  </si>
  <si>
    <t>Feedback</t>
  </si>
  <si>
    <t>PROJECT TIMELINE</t>
  </si>
  <si>
    <t>Chart showing project activities with a scrollable timeline is in this cell.</t>
  </si>
  <si>
    <t xml:space="preserve">ENTER START DATE: </t>
  </si>
  <si>
    <t>Id</t>
  </si>
  <si>
    <t>ACTIVITY</t>
  </si>
  <si>
    <t>START</t>
  </si>
  <si>
    <t>END</t>
  </si>
  <si>
    <t>NOTES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</si>
  <si>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</si>
  <si>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</si>
  <si>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</si>
  <si>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</si>
  <si>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</si>
  <si>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</si>
  <si>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</si>
  <si>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</si>
  <si>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</si>
  <si>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</si>
  <si>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</si>
  <si>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Project End</t>
  </si>
  <si>
    <t>*** This sheet should remain hidden ***</t>
  </si>
  <si>
    <t>Today:</t>
  </si>
  <si>
    <t># of rows</t>
  </si>
  <si>
    <t>Window Activities:</t>
  </si>
  <si>
    <t>Calc Window Start</t>
  </si>
  <si>
    <t>Offset</t>
  </si>
  <si>
    <t>Start</t>
  </si>
  <si>
    <t>Window</t>
  </si>
  <si>
    <t>Position</t>
  </si>
  <si>
    <t>Series</t>
  </si>
  <si>
    <t>Activity Id</t>
  </si>
  <si>
    <t>Activity</t>
  </si>
  <si>
    <t>Current Day</t>
  </si>
  <si>
    <t>Hispanic/Latino Borrowers</t>
  </si>
  <si>
    <t xml:space="preserve">Need for research into possible target institutions. Who is doing work in this arena? College prep, communities, </t>
  </si>
  <si>
    <t>Courts (Bankruptcy?), Bankruptcy Assistance Project - Manhattan Legal Services, Southern District of NY</t>
  </si>
  <si>
    <t>Need for research into possible opportunities within Court or legal services organizations</t>
  </si>
  <si>
    <t>Church population</t>
  </si>
  <si>
    <t>High Schools, Colleges, Universities, Community / District Boards, Church Population</t>
  </si>
  <si>
    <t>Need for Spanish language materials</t>
  </si>
  <si>
    <t>Weekend / Saturday outreach activities, Saturday Coffee Talk</t>
  </si>
  <si>
    <t>Workforce Development Agencies</t>
  </si>
  <si>
    <t>Targeted Outreach With General Education/Advocacy, Borrower Defense Discharge?</t>
  </si>
  <si>
    <t>Debt with No Degree / Non Completers</t>
  </si>
  <si>
    <t>Workforce Development Agencies, College Retention Programs</t>
  </si>
  <si>
    <t>NY State Government, DFS?</t>
  </si>
  <si>
    <t>Settlements*</t>
  </si>
  <si>
    <t>Grants Development*</t>
  </si>
  <si>
    <t>Institutional Debt, Transcript Withheld Pop.*</t>
  </si>
  <si>
    <t xml:space="preserve">Upper Manhattan, Queens, Bronx </t>
  </si>
  <si>
    <t>Upper Manhattan, Bronx, Brooklyn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</si>
</sst>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14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30"/>
      <color theme="0"/>
      <name val="Calibri"/>
      <family val="2"/>
      <scheme val="major"/>
    </font>
    <font>
      <b/>
      <sz val="15"/>
      <color theme="3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11"/>
      <color theme="3"/>
      <name val="Barlow"/>
    </font>
    <font>
      <sz val="12"/>
      <color theme="3"/>
      <name val="Barlow ExtraBold"/>
    </font>
    <font>
      <sz val="12"/>
      <color theme="3"/>
      <name val="Barlow"/>
    </font>
    <font>
      <b/>
      <sz val="12"/>
      <color theme="3"/>
      <name val="Barlow"/>
    </font>
    <font>
      <sz val="12"/>
      <color rgb="FF002060"/>
      <name val="Barlow ExtraBold"/>
    </font>
    <font>
      <sz val="11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2EFD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>
      <alignment horizontal="left" vertical="center" wrapText="1" indent="1"/>
    </xf>
    <xf numFmtId="0" fontId="5" fillId="3" borderId="1" applyNumberFormat="0" applyProtection="0">
      <alignment horizontal="left" vertical="center"/>
    </xf>
    <xf numFmtId="0" fontId="6" fillId="0" borderId="0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" fillId="8" borderId="0" applyNumberFormat="0" applyBorder="0" applyAlignment="0" applyProtection="0"/>
    <xf numFmtId="0" fontId="7" fillId="11" borderId="0" applyNumberFormat="0" applyAlignment="0" applyProtection="0"/>
  </cellStyleXfs>
  <cellXfs count="50">
    <xf numFmtId="0" fontId="0" fillId="0" borderId="0" xfId="0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16" fontId="0" fillId="0" borderId="0" xfId="0" applyNumberForma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2" borderId="0" xfId="0" applyFill="1">
      <alignment horizontal="left" vertical="center" wrapText="1" indent="1"/>
    </xf>
    <xf numFmtId="14" fontId="0" fillId="0" borderId="0" xfId="0" applyNumberFormat="1" applyAlignment="1">
      <alignment horizontal="left" vertical="center" indent="1"/>
    </xf>
    <xf numFmtId="0" fontId="5" fillId="3" borderId="1" xfId="1">
      <alignment horizontal="left" vertical="center"/>
    </xf>
    <xf numFmtId="0" fontId="0" fillId="0" borderId="0" xfId="0" applyAlignment="1">
      <alignment vertical="center"/>
    </xf>
    <xf numFmtId="0" fontId="6" fillId="0" borderId="0" xfId="2" applyAlignment="1">
      <alignment horizontal="right" vertical="center"/>
    </xf>
    <xf numFmtId="14" fontId="7" fillId="11" borderId="0" xfId="13" applyNumberFormat="1" applyAlignment="1">
      <alignment horizontal="center" vertical="center"/>
    </xf>
    <xf numFmtId="0" fontId="0" fillId="0" borderId="0" xfId="3" applyFont="1" applyBorder="1" applyAlignment="1">
      <alignment horizontal="left" vertical="center" indent="1"/>
    </xf>
    <xf numFmtId="0" fontId="8" fillId="0" borderId="0" xfId="0" applyFont="1">
      <alignment horizontal="left" vertical="center" wrapText="1" indent="1"/>
    </xf>
    <xf numFmtId="0" fontId="9" fillId="0" borderId="0" xfId="0" applyFont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0" fontId="11" fillId="0" borderId="8" xfId="0" applyFont="1" applyBorder="1">
      <alignment horizontal="left" vertical="center" wrapText="1" indent="1"/>
    </xf>
    <xf numFmtId="0" fontId="10" fillId="0" borderId="8" xfId="0" applyFont="1" applyBorder="1">
      <alignment horizontal="left" vertical="center" wrapText="1" indent="1"/>
    </xf>
    <xf numFmtId="0" fontId="10" fillId="0" borderId="8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>
      <alignment horizontal="left" vertical="center" wrapText="1" indent="1"/>
    </xf>
    <xf numFmtId="14" fontId="10" fillId="0" borderId="0" xfId="0" applyNumberFormat="1" applyFont="1">
      <alignment horizontal="left" vertical="center" wrapText="1" indent="1"/>
    </xf>
    <xf numFmtId="0" fontId="8" fillId="0" borderId="5" xfId="0" applyFont="1" applyBorder="1">
      <alignment horizontal="left" vertical="center" wrapText="1" indent="1"/>
    </xf>
    <xf numFmtId="0" fontId="8" fillId="0" borderId="6" xfId="0" applyFont="1" applyBorder="1">
      <alignment horizontal="left" vertical="center" wrapText="1" indent="1"/>
    </xf>
    <xf numFmtId="0" fontId="8" fillId="0" borderId="4" xfId="0" applyFont="1" applyBorder="1">
      <alignment horizontal="left" vertical="center" wrapText="1" indent="1"/>
    </xf>
    <xf numFmtId="0" fontId="12" fillId="12" borderId="8" xfId="0" applyFont="1" applyFill="1" applyBorder="1">
      <alignment horizontal="left" vertical="center" wrapText="1" indent="1"/>
    </xf>
    <xf numFmtId="0" fontId="13" fillId="12" borderId="0" xfId="0" applyFont="1" applyFill="1">
      <alignment horizontal="left" vertical="center" wrapText="1" indent="1"/>
    </xf>
    <xf numFmtId="0" fontId="10" fillId="0" borderId="13" xfId="0" applyFont="1" applyBorder="1">
      <alignment horizontal="left" vertical="center" wrapText="1" indent="1"/>
    </xf>
    <xf numFmtId="0" fontId="10" fillId="0" borderId="9" xfId="0" applyFont="1" applyBorder="1">
      <alignment horizontal="left" vertical="center" wrapText="1" indent="1"/>
    </xf>
    <xf numFmtId="0" fontId="10" fillId="0" borderId="10" xfId="0" applyFont="1" applyBorder="1">
      <alignment horizontal="left" vertical="center" wrapText="1" indent="1"/>
    </xf>
    <xf numFmtId="0" fontId="10" fillId="0" borderId="12" xfId="0" applyFont="1" applyBorder="1">
      <alignment horizontal="left" vertical="center" wrapText="1" inden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 indent="1"/>
    </xf>
    <xf numFmtId="0" fontId="10" fillId="0" borderId="11" xfId="0" applyFont="1" applyBorder="1" applyAlignment="1">
      <alignment horizontal="center" vertical="center" wrapText="1" indent="1"/>
    </xf>
    <xf numFmtId="0" fontId="10" fillId="0" borderId="12" xfId="0" applyFont="1" applyBorder="1" applyAlignment="1">
      <alignment horizontal="center" vertical="center" wrapText="1" inden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5" fillId="3" borderId="1" xfId="1" applyAlignment="1">
      <alignment horizontal="left" vertical="center"/>
    </xf>
    <xf numFmtId="0" fontId="3" fillId="0" borderId="3" xfId="3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12" borderId="5" xfId="0" applyFont="1" applyFill="1" applyBorder="1">
      <alignment horizontal="left" vertical="center" wrapText="1" indent="1"/>
    </xf>
    <xf numFmtId="0" fontId="10" fillId="0" borderId="5" xfId="0" applyFont="1" applyBorder="1">
      <alignment horizontal="left" vertical="center" wrapText="1" inden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>
      <alignment horizontal="left" vertical="center" wrapText="1" indent="1"/>
    </xf>
    <xf numFmtId="0" fontId="10" fillId="0" borderId="6" xfId="0" applyFont="1" applyBorder="1">
      <alignment horizontal="left" vertical="center" wrapText="1" indent="1"/>
    </xf>
  </cellXfs>
  <cellStyles count="14">
    <cellStyle name="20% - Accent3" xfId="6" builtinId="38" customBuiltin="1"/>
    <cellStyle name="20% - Accent4" xfId="10" builtinId="42" customBuiltin="1"/>
    <cellStyle name="40% - Accent3" xfId="7" builtinId="39" customBuiltin="1"/>
    <cellStyle name="40% - Accent4" xfId="11" builtinId="43" customBuiltin="1"/>
    <cellStyle name="60% - Accent3" xfId="8" builtinId="40" customBuiltin="1"/>
    <cellStyle name="60% - Accent4" xfId="12" builtinId="44" customBuiltin="1"/>
    <cellStyle name="Accent3" xfId="5" builtinId="37" customBuiltin="1"/>
    <cellStyle name="Accent4" xfId="9" builtinId="41" customBuiltin="1"/>
    <cellStyle name="Heading 1" xfId="2" builtinId="16" customBuiltin="1"/>
    <cellStyle name="Heading 2" xfId="13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1" builtinId="15" customBuiltin="1"/>
  </cellStyles>
  <dxfs count="4"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b val="0"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1" defaultTableStyle="TableStyleMedium2" defaultPivotStyle="PivotStyleLight8">
    <tableStyle name="Project Timeline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4D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calcs!$B$32</c:f>
              <c:strCache>
                <c:ptCount val="1"/>
                <c:pt idx="0">
                  <c:v>1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44534</c:v>
                </c:pt>
                <c:pt idx="1">
                  <c:v>44535</c:v>
                </c:pt>
                <c:pt idx="2">
                  <c:v>44536</c:v>
                </c:pt>
                <c:pt idx="3">
                  <c:v>44537</c:v>
                </c:pt>
                <c:pt idx="4">
                  <c:v>44538</c:v>
                </c:pt>
                <c:pt idx="5">
                  <c:v>44539</c:v>
                </c:pt>
                <c:pt idx="6">
                  <c:v>44540</c:v>
                </c:pt>
                <c:pt idx="7">
                  <c:v>44541</c:v>
                </c:pt>
                <c:pt idx="8">
                  <c:v>44542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44548</c:v>
                </c:pt>
                <c:pt idx="15">
                  <c:v>44549</c:v>
                </c:pt>
                <c:pt idx="16">
                  <c:v>44550</c:v>
                </c:pt>
                <c:pt idx="17">
                  <c:v>44551</c:v>
                </c:pt>
                <c:pt idx="18">
                  <c:v>44552</c:v>
                </c:pt>
                <c:pt idx="19">
                  <c:v>44553</c:v>
                </c:pt>
                <c:pt idx="20">
                  <c:v>44554</c:v>
                </c:pt>
                <c:pt idx="21">
                  <c:v>44555</c:v>
                </c:pt>
                <c:pt idx="22">
                  <c:v>44556</c:v>
                </c:pt>
                <c:pt idx="23">
                  <c:v>44557</c:v>
                </c:pt>
                <c:pt idx="24">
                  <c:v>44558</c:v>
                </c:pt>
                <c:pt idx="25">
                  <c:v>44559</c:v>
                </c:pt>
                <c:pt idx="26">
                  <c:v>44560</c:v>
                </c:pt>
                <c:pt idx="27">
                  <c:v>44561</c:v>
                </c:pt>
                <c:pt idx="28">
                  <c:v>44562</c:v>
                </c:pt>
                <c:pt idx="29">
                  <c:v>44563</c:v>
                </c:pt>
              </c:numCache>
            </c:numRef>
          </c:cat>
          <c:val>
            <c:numRef>
              <c:f>calcs!$E$32:$AH$32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5-4A80-B45A-1EC1F78D8AA5}"/>
            </c:ext>
          </c:extLst>
        </c:ser>
        <c:ser>
          <c:idx val="5"/>
          <c:order val="1"/>
          <c:tx>
            <c:strRef>
              <c:f>calcs!$D$44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calcs!$E$44:$AH$44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5-4A80-B45A-1EC1F78D8AA5}"/>
            </c:ext>
          </c:extLst>
        </c:ser>
        <c:ser>
          <c:idx val="1"/>
          <c:order val="2"/>
          <c:tx>
            <c:strRef>
              <c:f>calcs!$B$33</c:f>
              <c:strCache>
                <c:ptCount val="1"/>
                <c:pt idx="0">
                  <c:v>2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 w="9525"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44534</c:v>
                </c:pt>
                <c:pt idx="1">
                  <c:v>44535</c:v>
                </c:pt>
                <c:pt idx="2">
                  <c:v>44536</c:v>
                </c:pt>
                <c:pt idx="3">
                  <c:v>44537</c:v>
                </c:pt>
                <c:pt idx="4">
                  <c:v>44538</c:v>
                </c:pt>
                <c:pt idx="5">
                  <c:v>44539</c:v>
                </c:pt>
                <c:pt idx="6">
                  <c:v>44540</c:v>
                </c:pt>
                <c:pt idx="7">
                  <c:v>44541</c:v>
                </c:pt>
                <c:pt idx="8">
                  <c:v>44542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44548</c:v>
                </c:pt>
                <c:pt idx="15">
                  <c:v>44549</c:v>
                </c:pt>
                <c:pt idx="16">
                  <c:v>44550</c:v>
                </c:pt>
                <c:pt idx="17">
                  <c:v>44551</c:v>
                </c:pt>
                <c:pt idx="18">
                  <c:v>44552</c:v>
                </c:pt>
                <c:pt idx="19">
                  <c:v>44553</c:v>
                </c:pt>
                <c:pt idx="20">
                  <c:v>44554</c:v>
                </c:pt>
                <c:pt idx="21">
                  <c:v>44555</c:v>
                </c:pt>
                <c:pt idx="22">
                  <c:v>44556</c:v>
                </c:pt>
                <c:pt idx="23">
                  <c:v>44557</c:v>
                </c:pt>
                <c:pt idx="24">
                  <c:v>44558</c:v>
                </c:pt>
                <c:pt idx="25">
                  <c:v>44559</c:v>
                </c:pt>
                <c:pt idx="26">
                  <c:v>44560</c:v>
                </c:pt>
                <c:pt idx="27">
                  <c:v>44561</c:v>
                </c:pt>
                <c:pt idx="28">
                  <c:v>44562</c:v>
                </c:pt>
                <c:pt idx="29">
                  <c:v>44563</c:v>
                </c:pt>
              </c:numCache>
            </c:numRef>
          </c:cat>
          <c:val>
            <c:numRef>
              <c:f>calcs!$E$33:$AH$33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5-4A80-B45A-1EC1F78D8AA5}"/>
            </c:ext>
          </c:extLst>
        </c:ser>
        <c:ser>
          <c:idx val="6"/>
          <c:order val="3"/>
          <c:tx>
            <c:strRef>
              <c:f>calcs!$D$45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calcs!$E$45:$AH$45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5-4A80-B45A-1EC1F78D8AA5}"/>
            </c:ext>
          </c:extLst>
        </c:ser>
        <c:ser>
          <c:idx val="2"/>
          <c:order val="4"/>
          <c:tx>
            <c:strRef>
              <c:f>calcs!$B$34</c:f>
              <c:strCache>
                <c:ptCount val="1"/>
                <c:pt idx="0">
                  <c:v>3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44534</c:v>
                </c:pt>
                <c:pt idx="1">
                  <c:v>44535</c:v>
                </c:pt>
                <c:pt idx="2">
                  <c:v>44536</c:v>
                </c:pt>
                <c:pt idx="3">
                  <c:v>44537</c:v>
                </c:pt>
                <c:pt idx="4">
                  <c:v>44538</c:v>
                </c:pt>
                <c:pt idx="5">
                  <c:v>44539</c:v>
                </c:pt>
                <c:pt idx="6">
                  <c:v>44540</c:v>
                </c:pt>
                <c:pt idx="7">
                  <c:v>44541</c:v>
                </c:pt>
                <c:pt idx="8">
                  <c:v>44542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44548</c:v>
                </c:pt>
                <c:pt idx="15">
                  <c:v>44549</c:v>
                </c:pt>
                <c:pt idx="16">
                  <c:v>44550</c:v>
                </c:pt>
                <c:pt idx="17">
                  <c:v>44551</c:v>
                </c:pt>
                <c:pt idx="18">
                  <c:v>44552</c:v>
                </c:pt>
                <c:pt idx="19">
                  <c:v>44553</c:v>
                </c:pt>
                <c:pt idx="20">
                  <c:v>44554</c:v>
                </c:pt>
                <c:pt idx="21">
                  <c:v>44555</c:v>
                </c:pt>
                <c:pt idx="22">
                  <c:v>44556</c:v>
                </c:pt>
                <c:pt idx="23">
                  <c:v>44557</c:v>
                </c:pt>
                <c:pt idx="24">
                  <c:v>44558</c:v>
                </c:pt>
                <c:pt idx="25">
                  <c:v>44559</c:v>
                </c:pt>
                <c:pt idx="26">
                  <c:v>44560</c:v>
                </c:pt>
                <c:pt idx="27">
                  <c:v>44561</c:v>
                </c:pt>
                <c:pt idx="28">
                  <c:v>44562</c:v>
                </c:pt>
                <c:pt idx="29">
                  <c:v>44563</c:v>
                </c:pt>
              </c:numCache>
            </c:numRef>
          </c:cat>
          <c:val>
            <c:numRef>
              <c:f>calcs!$E$34:$AH$34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F5-4A80-B45A-1EC1F78D8AA5}"/>
            </c:ext>
          </c:extLst>
        </c:ser>
        <c:ser>
          <c:idx val="7"/>
          <c:order val="5"/>
          <c:tx>
            <c:strRef>
              <c:f>calcs!$D$46</c:f>
              <c:strCache>
                <c:ptCount val="1"/>
                <c:pt idx="0">
                  <c:v>#N/A</c:v>
                </c:pt>
              </c:strCache>
            </c:strRef>
          </c:tx>
          <c:spPr>
            <a:ln cap="sq"/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calcs!$E$46:$AH$46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5-4A80-B45A-1EC1F78D8AA5}"/>
            </c:ext>
          </c:extLst>
        </c:ser>
        <c:ser>
          <c:idx val="3"/>
          <c:order val="6"/>
          <c:tx>
            <c:strRef>
              <c:f>calcs!$B$35</c:f>
              <c:strCache>
                <c:ptCount val="1"/>
                <c:pt idx="0">
                  <c:v>4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44534</c:v>
                </c:pt>
                <c:pt idx="1">
                  <c:v>44535</c:v>
                </c:pt>
                <c:pt idx="2">
                  <c:v>44536</c:v>
                </c:pt>
                <c:pt idx="3">
                  <c:v>44537</c:v>
                </c:pt>
                <c:pt idx="4">
                  <c:v>44538</c:v>
                </c:pt>
                <c:pt idx="5">
                  <c:v>44539</c:v>
                </c:pt>
                <c:pt idx="6">
                  <c:v>44540</c:v>
                </c:pt>
                <c:pt idx="7">
                  <c:v>44541</c:v>
                </c:pt>
                <c:pt idx="8">
                  <c:v>44542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44548</c:v>
                </c:pt>
                <c:pt idx="15">
                  <c:v>44549</c:v>
                </c:pt>
                <c:pt idx="16">
                  <c:v>44550</c:v>
                </c:pt>
                <c:pt idx="17">
                  <c:v>44551</c:v>
                </c:pt>
                <c:pt idx="18">
                  <c:v>44552</c:v>
                </c:pt>
                <c:pt idx="19">
                  <c:v>44553</c:v>
                </c:pt>
                <c:pt idx="20">
                  <c:v>44554</c:v>
                </c:pt>
                <c:pt idx="21">
                  <c:v>44555</c:v>
                </c:pt>
                <c:pt idx="22">
                  <c:v>44556</c:v>
                </c:pt>
                <c:pt idx="23">
                  <c:v>44557</c:v>
                </c:pt>
                <c:pt idx="24">
                  <c:v>44558</c:v>
                </c:pt>
                <c:pt idx="25">
                  <c:v>44559</c:v>
                </c:pt>
                <c:pt idx="26">
                  <c:v>44560</c:v>
                </c:pt>
                <c:pt idx="27">
                  <c:v>44561</c:v>
                </c:pt>
                <c:pt idx="28">
                  <c:v>44562</c:v>
                </c:pt>
                <c:pt idx="29">
                  <c:v>44563</c:v>
                </c:pt>
              </c:numCache>
            </c:numRef>
          </c:cat>
          <c:val>
            <c:numRef>
              <c:f>calcs!$E$35:$AH$35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F5-4A80-B45A-1EC1F78D8AA5}"/>
            </c:ext>
          </c:extLst>
        </c:ser>
        <c:ser>
          <c:idx val="8"/>
          <c:order val="7"/>
          <c:tx>
            <c:strRef>
              <c:f>calcs!$D$47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calcs!$E$47:$AH$47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F5-4A80-B45A-1EC1F78D8AA5}"/>
            </c:ext>
          </c:extLst>
        </c:ser>
        <c:ser>
          <c:idx val="4"/>
          <c:order val="8"/>
          <c:tx>
            <c:strRef>
              <c:f>calcs!$B$36</c:f>
              <c:strCache>
                <c:ptCount val="1"/>
                <c:pt idx="0">
                  <c:v>5</c:v>
                </c:pt>
              </c:strCache>
            </c:strRef>
          </c:tx>
          <c:spPr>
            <a:ln w="193675" cap="sq">
              <a:solidFill>
                <a:schemeClr val="bg1"/>
              </a:solidFill>
            </a:ln>
          </c:spPr>
          <c:marker>
            <c:symbol val="square"/>
            <c:size val="14"/>
            <c:spPr>
              <a:solidFill>
                <a:schemeClr val="bg1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44534</c:v>
                </c:pt>
                <c:pt idx="1">
                  <c:v>44535</c:v>
                </c:pt>
                <c:pt idx="2">
                  <c:v>44536</c:v>
                </c:pt>
                <c:pt idx="3">
                  <c:v>44537</c:v>
                </c:pt>
                <c:pt idx="4">
                  <c:v>44538</c:v>
                </c:pt>
                <c:pt idx="5">
                  <c:v>44539</c:v>
                </c:pt>
                <c:pt idx="6">
                  <c:v>44540</c:v>
                </c:pt>
                <c:pt idx="7">
                  <c:v>44541</c:v>
                </c:pt>
                <c:pt idx="8">
                  <c:v>44542</c:v>
                </c:pt>
                <c:pt idx="9">
                  <c:v>44543</c:v>
                </c:pt>
                <c:pt idx="10">
                  <c:v>44544</c:v>
                </c:pt>
                <c:pt idx="11">
                  <c:v>44545</c:v>
                </c:pt>
                <c:pt idx="12">
                  <c:v>44546</c:v>
                </c:pt>
                <c:pt idx="13">
                  <c:v>44547</c:v>
                </c:pt>
                <c:pt idx="14">
                  <c:v>44548</c:v>
                </c:pt>
                <c:pt idx="15">
                  <c:v>44549</c:v>
                </c:pt>
                <c:pt idx="16">
                  <c:v>44550</c:v>
                </c:pt>
                <c:pt idx="17">
                  <c:v>44551</c:v>
                </c:pt>
                <c:pt idx="18">
                  <c:v>44552</c:v>
                </c:pt>
                <c:pt idx="19">
                  <c:v>44553</c:v>
                </c:pt>
                <c:pt idx="20">
                  <c:v>44554</c:v>
                </c:pt>
                <c:pt idx="21">
                  <c:v>44555</c:v>
                </c:pt>
                <c:pt idx="22">
                  <c:v>44556</c:v>
                </c:pt>
                <c:pt idx="23">
                  <c:v>44557</c:v>
                </c:pt>
                <c:pt idx="24">
                  <c:v>44558</c:v>
                </c:pt>
                <c:pt idx="25">
                  <c:v>44559</c:v>
                </c:pt>
                <c:pt idx="26">
                  <c:v>44560</c:v>
                </c:pt>
                <c:pt idx="27">
                  <c:v>44561</c:v>
                </c:pt>
                <c:pt idx="28">
                  <c:v>44562</c:v>
                </c:pt>
                <c:pt idx="29">
                  <c:v>44563</c:v>
                </c:pt>
              </c:numCache>
            </c:numRef>
          </c:cat>
          <c:val>
            <c:numRef>
              <c:f>calcs!$E$36:$AH$36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5-4A80-B45A-1EC1F78D8AA5}"/>
            </c:ext>
          </c:extLst>
        </c:ser>
        <c:ser>
          <c:idx val="9"/>
          <c:order val="9"/>
          <c:tx>
            <c:strRef>
              <c:f>calcs!$D$48</c:f>
              <c:strCache>
                <c:ptCount val="1"/>
                <c:pt idx="0">
                  <c:v>#N/A</c:v>
                </c:pt>
              </c:strCache>
            </c:strRef>
          </c:tx>
          <c:spPr>
            <a:ln w="228600">
              <a:solidFill>
                <a:schemeClr val="bg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0.12307005380997599"/>
                  <c:y val="-7.151804943811872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A-4808-B570-F39EFF2D7B2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calcs!$E$48:$AH$48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F5-4A80-B45A-1EC1F78D8AA5}"/>
            </c:ext>
          </c:extLst>
        </c:ser>
        <c:ser>
          <c:idx val="10"/>
          <c:order val="10"/>
          <c:tx>
            <c:strRef>
              <c:f>calcs!$B$37</c:f>
              <c:strCache>
                <c:ptCount val="1"/>
                <c:pt idx="0">
                  <c:v>6</c:v>
                </c:pt>
              </c:strCache>
            </c:strRef>
          </c:tx>
          <c:spPr>
            <a:ln w="193675" cap="sq">
              <a:noFill/>
            </a:ln>
          </c:spPr>
          <c:marker>
            <c:symbol val="none"/>
          </c:marker>
          <c:val>
            <c:numRef>
              <c:f>calcs!$E$37:$AH$37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F5-4A80-B45A-1EC1F78D8AA5}"/>
            </c:ext>
          </c:extLst>
        </c:ser>
        <c:ser>
          <c:idx val="11"/>
          <c:order val="11"/>
          <c:tx>
            <c:strRef>
              <c:f>calcs!$D$49</c:f>
              <c:strCache>
                <c:ptCount val="1"/>
                <c:pt idx="0">
                  <c:v>#N/A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calcs!$E$49:$AH$49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F5-4A80-B45A-1EC1F78D8AA5}"/>
            </c:ext>
          </c:extLst>
        </c:ser>
        <c:ser>
          <c:idx val="12"/>
          <c:order val="12"/>
          <c:tx>
            <c:strRef>
              <c:f>calcs!$B$38</c:f>
              <c:strCache>
                <c:ptCount val="1"/>
                <c:pt idx="0">
                  <c:v>7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calcs!$E$38:$AH$38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5.3000000000000007</c:v>
                </c:pt>
                <c:pt idx="4">
                  <c:v>5.3000000000000007</c:v>
                </c:pt>
                <c:pt idx="5">
                  <c:v>5.3000000000000007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F5-4A80-B45A-1EC1F78D8AA5}"/>
            </c:ext>
          </c:extLst>
        </c:ser>
        <c:ser>
          <c:idx val="13"/>
          <c:order val="13"/>
          <c:tx>
            <c:strRef>
              <c:f>calcs!$D$50</c:f>
              <c:strCache>
                <c:ptCount val="1"/>
                <c:pt idx="0">
                  <c:v>MILESTONE 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calcs!$E$50:$AH$50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5.3000000000000007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F5-4A80-B45A-1EC1F78D8AA5}"/>
            </c:ext>
          </c:extLst>
        </c:ser>
        <c:ser>
          <c:idx val="14"/>
          <c:order val="14"/>
          <c:tx>
            <c:strRef>
              <c:f>calcs!$B$39</c:f>
              <c:strCache>
                <c:ptCount val="1"/>
                <c:pt idx="0">
                  <c:v>8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calcs!$E$39:$AH$39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4.3000000000000007</c:v>
                </c:pt>
                <c:pt idx="14">
                  <c:v>4.3000000000000007</c:v>
                </c:pt>
                <c:pt idx="15">
                  <c:v>4.3000000000000007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F5-4A80-B45A-1EC1F78D8AA5}"/>
            </c:ext>
          </c:extLst>
        </c:ser>
        <c:ser>
          <c:idx val="15"/>
          <c:order val="15"/>
          <c:tx>
            <c:strRef>
              <c:f>calcs!$D$51</c:f>
              <c:strCache>
                <c:ptCount val="1"/>
                <c:pt idx="0">
                  <c:v>MILESTONE 5</c:v>
                </c:pt>
              </c:strCache>
            </c:strRef>
          </c:tx>
          <c:spPr>
            <a:ln cap="sq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calcs!$E$51:$AH$51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4.3000000000000007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F5-4A80-B45A-1EC1F78D8AA5}"/>
            </c:ext>
          </c:extLst>
        </c:ser>
        <c:ser>
          <c:idx val="16"/>
          <c:order val="16"/>
          <c:tx>
            <c:strRef>
              <c:f>calcs!$B$40</c:f>
              <c:strCache>
                <c:ptCount val="1"/>
                <c:pt idx="0">
                  <c:v>9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calcs!$E$40:$AH$40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3.3000000000000007</c:v>
                </c:pt>
                <c:pt idx="24">
                  <c:v>3.3000000000000007</c:v>
                </c:pt>
                <c:pt idx="25">
                  <c:v>3.3000000000000007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F5-4A80-B45A-1EC1F78D8AA5}"/>
            </c:ext>
          </c:extLst>
        </c:ser>
        <c:ser>
          <c:idx val="17"/>
          <c:order val="17"/>
          <c:tx>
            <c:strRef>
              <c:f>calcs!$D$52</c:f>
              <c:strCache>
                <c:ptCount val="1"/>
                <c:pt idx="0">
                  <c:v>MILESTONE 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calcs!$E$52:$AH$52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3.3000000000000007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F5-4A80-B45A-1EC1F78D8AA5}"/>
            </c:ext>
          </c:extLst>
        </c:ser>
        <c:ser>
          <c:idx val="18"/>
          <c:order val="18"/>
          <c:tx>
            <c:v>Today</c:v>
          </c:tx>
          <c:marker>
            <c:symbol val="none"/>
          </c:marker>
          <c:errBars>
            <c:errDir val="y"/>
            <c:errBarType val="both"/>
            <c:errValType val="fixedVal"/>
            <c:noEndCap val="0"/>
            <c:val val="10"/>
            <c:spPr>
              <a:ln w="263525">
                <a:solidFill>
                  <a:schemeClr val="bg1">
                    <a:lumMod val="95000"/>
                  </a:schemeClr>
                </a:solidFill>
              </a:ln>
            </c:spPr>
          </c:errBars>
          <c:val>
            <c:numRef>
              <c:f>calcs!$E$56:$AH$56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F5-4A80-B45A-1EC1F78D8AA5}"/>
            </c:ext>
          </c:extLst>
        </c:ser>
        <c:ser>
          <c:idx val="19"/>
          <c:order val="19"/>
          <c:tx>
            <c:strRef>
              <c:f>calcs!$D$58</c:f>
              <c:strCache>
                <c:ptCount val="1"/>
                <c:pt idx="0">
                  <c:v>Dec 2021</c:v>
                </c:pt>
              </c:strCache>
            </c:strRef>
          </c:tx>
          <c:spPr>
            <a:ln w="228600" cap="sq">
              <a:solidFill>
                <a:schemeClr val="accent3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calcs!$E$58:$AH$58</c:f>
              <c:numCache>
                <c:formatCode>General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F5-4A80-B45A-1EC1F78D8AA5}"/>
            </c:ext>
          </c:extLst>
        </c:ser>
        <c:ser>
          <c:idx val="20"/>
          <c:order val="20"/>
          <c:tx>
            <c:strRef>
              <c:f>calcs!$D$61</c:f>
              <c:strCache>
                <c:ptCount val="1"/>
                <c:pt idx="0">
                  <c:v>Jan 2022</c:v>
                </c:pt>
              </c:strCache>
            </c:strRef>
          </c:tx>
          <c:spPr>
            <a:ln w="228600" cap="sq"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F5-4A80-B45A-1EC1F78D8AA5}"/>
            </c:ext>
          </c:extLst>
        </c:ser>
        <c:ser>
          <c:idx val="21"/>
          <c:order val="21"/>
          <c:tx>
            <c:strRef>
              <c:f>calcs!$D$66</c:f>
              <c:strCache>
                <c:ptCount val="1"/>
                <c:pt idx="0">
                  <c:v>Jan 2022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F5-4A80-B45A-1EC1F78D8AA5}"/>
            </c:ext>
          </c:extLst>
        </c:ser>
        <c:ser>
          <c:idx val="22"/>
          <c:order val="22"/>
          <c:tx>
            <c:strRef>
              <c:f>calcs!$D$65</c:f>
              <c:strCache>
                <c:ptCount val="1"/>
                <c:pt idx="0">
                  <c:v>Dec 2021</c:v>
                </c:pt>
              </c:strCache>
            </c:strRef>
          </c:tx>
          <c:spPr>
            <a:ln w="209550" cap="sq"/>
          </c:spPr>
          <c:marker>
            <c:symbol val="none"/>
          </c:marker>
          <c:dPt>
            <c:idx val="2"/>
            <c:bubble3D val="0"/>
            <c:spPr>
              <a:ln w="28575" cap="sq"/>
            </c:spPr>
            <c:extLst>
              <c:ext xmlns:c16="http://schemas.microsoft.com/office/drawing/2014/chart" uri="{C3380CC4-5D6E-409C-BE32-E72D297353CC}">
                <c16:uniqueId val="{00000017-D9F5-4A80-B45A-1EC1F78D8A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F5-4A80-B45A-1EC1F78D8AA5}"/>
            </c:ext>
          </c:extLst>
        </c:ser>
        <c:ser>
          <c:idx val="24"/>
          <c:order val="23"/>
          <c:tx>
            <c:v>Day Dot Line</c:v>
          </c:tx>
          <c:spPr>
            <a:ln w="1587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calcs!$E$72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{072C3CA2-E308-4CAC-8B07-FAB1590C342E}</c15:txfldGUID>
                      <c15:f>calcs!$E$72</c15:f>
                      <c15:dlblFieldTableCache>
                        <c:ptCount val="1"/>
                        <c:pt idx="0">
                          <c:v>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9F5-4A80-B45A-1EC1F78D8AA5}"/>
                </c:ext>
              </c:extLst>
            </c:dLbl>
            <c:dLbl>
              <c:idx val="1"/>
              <c:tx>
                <c:strRef>
                  <c:f>calcs!$F$72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{31D482FF-8DE9-4526-8421-195AB9CA9368}</c15:txfldGUID>
                      <c15:f>calcs!$F$72</c15:f>
                      <c15:dlblFieldTableCache>
                        <c:ptCount val="1"/>
                        <c:pt idx="0">
                          <c:v>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9F5-4A80-B45A-1EC1F78D8AA5}"/>
                </c:ext>
              </c:extLst>
            </c:dLbl>
            <c:dLbl>
              <c:idx val="2"/>
              <c:tx>
                <c:strRef>
                  <c:f>calcs!$G$72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{759F4573-C859-4C3A-A3EE-7833841D181A}</c15:txfldGUID>
                      <c15:f>calcs!$G$72</c15:f>
                      <c15:dlblFieldTableCache>
                        <c:ptCount val="1"/>
                        <c:pt idx="0">
                          <c:v>06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9F5-4A80-B45A-1EC1F78D8AA5}"/>
                </c:ext>
              </c:extLst>
            </c:dLbl>
            <c:dLbl>
              <c:idx val="3"/>
              <c:tx>
                <c:strRef>
                  <c:f>calcs!$H$72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{C710059E-90AD-4C9B-A40A-FDC458623623}</c15:txfldGUID>
                      <c15:f>calcs!$H$72</c15:f>
                      <c15:dlblFieldTableCache>
                        <c:ptCount val="1"/>
                        <c:pt idx="0">
                          <c:v>07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9F5-4A80-B45A-1EC1F78D8AA5}"/>
                </c:ext>
              </c:extLst>
            </c:dLbl>
            <c:dLbl>
              <c:idx val="4"/>
              <c:tx>
                <c:strRef>
                  <c:f>calcs!$I$72</c:f>
                  <c:strCache>
                    <c:ptCount val="1"/>
                    <c:pt idx="0">
                      <c:v>08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{9BB350C8-1692-4107-A37F-F2BE342C55C0}</c15:txfldGUID>
                      <c15:f>calcs!$I$72</c15:f>
                      <c15:dlblFieldTableCache>
                        <c:ptCount val="1"/>
                        <c:pt idx="0">
                          <c:v>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9F5-4A80-B45A-1EC1F78D8AA5}"/>
                </c:ext>
              </c:extLst>
            </c:dLbl>
            <c:dLbl>
              <c:idx val="5"/>
              <c:tx>
                <c:strRef>
                  <c:f>calcs!$J$72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{D97EF441-29AB-4DE0-90E8-B4CCFEFFE2A5}</c15:txfldGUID>
                      <c15:f>calcs!$J$72</c15:f>
                      <c15:dlblFieldTableCache>
                        <c:ptCount val="1"/>
                        <c:pt idx="0">
                          <c:v>09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9F5-4A80-B45A-1EC1F78D8AA5}"/>
                </c:ext>
              </c:extLst>
            </c:dLbl>
            <c:dLbl>
              <c:idx val="6"/>
              <c:tx>
                <c:strRef>
                  <c:f>calcs!$K$72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{1A41F57A-1F9B-4B62-BA1C-AB1857F46084}</c15:txfldGUID>
                      <c15:f>calcs!$K$72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9F5-4A80-B45A-1EC1F78D8AA5}"/>
                </c:ext>
              </c:extLst>
            </c:dLbl>
            <c:dLbl>
              <c:idx val="7"/>
              <c:tx>
                <c:strRef>
                  <c:f>calcs!$L$72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{30AF49BA-F331-4EC8-867F-769089CFF3CD}</c15:txfldGUID>
                      <c15:f>calcs!$L$72</c15:f>
                      <c15:dlblFieldTableCache>
                        <c:ptCount val="1"/>
                        <c:pt idx="0">
                          <c:v>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D9F5-4A80-B45A-1EC1F78D8AA5}"/>
                </c:ext>
              </c:extLst>
            </c:dLbl>
            <c:dLbl>
              <c:idx val="8"/>
              <c:tx>
                <c:strRef>
                  <c:f>calcs!$M$72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{C8E5D559-E8C7-40CA-896F-E9D6709A041A}</c15:txfldGUID>
                      <c15:f>calcs!$M$72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9F5-4A80-B45A-1EC1F78D8AA5}"/>
                </c:ext>
              </c:extLst>
            </c:dLbl>
            <c:dLbl>
              <c:idx val="9"/>
              <c:tx>
                <c:strRef>
                  <c:f>calcs!$N$72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{67DAFBBB-D9B8-41AB-ADFA-61009C36D1BE}</c15:txfldGUID>
                      <c15:f>calcs!$N$72</c15:f>
                      <c15:dlblFieldTableCache>
                        <c:ptCount val="1"/>
                        <c:pt idx="0">
                          <c:v>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D9F5-4A80-B45A-1EC1F78D8AA5}"/>
                </c:ext>
              </c:extLst>
            </c:dLbl>
            <c:dLbl>
              <c:idx val="10"/>
              <c:tx>
                <c:strRef>
                  <c:f>calcs!$O$72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{F851BDC3-4340-49DC-B388-BAB244189678}</c15:txfldGUID>
                      <c15:f>calcs!$O$72</c15:f>
                      <c15:dlblFieldTableCache>
                        <c:ptCount val="1"/>
                        <c:pt idx="0">
                          <c:v>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9F5-4A80-B45A-1EC1F78D8AA5}"/>
                </c:ext>
              </c:extLst>
            </c:dLbl>
            <c:dLbl>
              <c:idx val="11"/>
              <c:tx>
                <c:strRef>
                  <c:f>calcs!$P$72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{894DC5A5-DD94-4D12-8061-D9EFE97C0829}</c15:txfldGUID>
                      <c15:f>calcs!$P$72</c15:f>
                      <c15:dlblFieldTableCache>
                        <c:ptCount val="1"/>
                        <c:pt idx="0">
                          <c:v>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D9F5-4A80-B45A-1EC1F78D8AA5}"/>
                </c:ext>
              </c:extLst>
            </c:dLbl>
            <c:dLbl>
              <c:idx val="12"/>
              <c:tx>
                <c:strRef>
                  <c:f>calcs!$Q$72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{8303C5EA-F2E4-44ED-98A6-D2B10827436A}</c15:txfldGUID>
                      <c15:f>calcs!$Q$72</c15:f>
                      <c15:dlblFieldTableCache>
                        <c:ptCount val="1"/>
                        <c:pt idx="0">
                          <c:v>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D9F5-4A80-B45A-1EC1F78D8AA5}"/>
                </c:ext>
              </c:extLst>
            </c:dLbl>
            <c:dLbl>
              <c:idx val="13"/>
              <c:tx>
                <c:strRef>
                  <c:f>calcs!$R$72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{E91D0988-80C1-4367-A88C-FFCC402E4E71}</c15:txfldGUID>
                      <c15:f>calcs!$R$72</c15:f>
                      <c15:dlblFieldTableCache>
                        <c:ptCount val="1"/>
                        <c:pt idx="0">
                          <c:v>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D9F5-4A80-B45A-1EC1F78D8AA5}"/>
                </c:ext>
              </c:extLst>
            </c:dLbl>
            <c:dLbl>
              <c:idx val="14"/>
              <c:tx>
                <c:strRef>
                  <c:f>calcs!$S$72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{D0B3E222-F426-43CD-A603-807AB59C8274}</c15:txfldGUID>
                      <c15:f>calcs!$S$72</c15:f>
                      <c15:dlblFieldTableCache>
                        <c:ptCount val="1"/>
                        <c:pt idx="0">
                          <c:v>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D9F5-4A80-B45A-1EC1F78D8AA5}"/>
                </c:ext>
              </c:extLst>
            </c:dLbl>
            <c:dLbl>
              <c:idx val="15"/>
              <c:tx>
                <c:strRef>
                  <c:f>calcs!$T$72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{8576DBAC-59C0-4B5E-B162-38453B4F745B}</c15:txfldGUID>
                      <c15:f>calcs!$T$72</c15:f>
                      <c15:dlblFieldTableCache>
                        <c:ptCount val="1"/>
                        <c:pt idx="0">
                          <c:v>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D9F5-4A80-B45A-1EC1F78D8AA5}"/>
                </c:ext>
              </c:extLst>
            </c:dLbl>
            <c:dLbl>
              <c:idx val="16"/>
              <c:tx>
                <c:strRef>
                  <c:f>calcs!$U$72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{30B5F471-3663-41D2-A87E-938104C8F3D6}</c15:txfldGUID>
                      <c15:f>calcs!$U$72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D9F5-4A80-B45A-1EC1F78D8AA5}"/>
                </c:ext>
              </c:extLst>
            </c:dLbl>
            <c:dLbl>
              <c:idx val="17"/>
              <c:tx>
                <c:strRef>
                  <c:f>calcs!$V$72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{DF78C2B8-5F39-4A1A-828E-C9E904967532}</c15:txfldGUID>
                      <c15:f>calcs!$V$72</c15:f>
                      <c15:dlblFieldTableCache>
                        <c:ptCount val="1"/>
                        <c:pt idx="0">
                          <c:v>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D9F5-4A80-B45A-1EC1F78D8AA5}"/>
                </c:ext>
              </c:extLst>
            </c:dLbl>
            <c:dLbl>
              <c:idx val="18"/>
              <c:tx>
                <c:strRef>
                  <c:f>calcs!$W$72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{84CBEE4A-B842-4C22-9E81-01956626F19A}</c15:txfldGUID>
                      <c15:f>calcs!$W$72</c15:f>
                      <c15:dlblFieldTableCache>
                        <c:ptCount val="1"/>
                        <c:pt idx="0">
                          <c:v>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D9F5-4A80-B45A-1EC1F78D8AA5}"/>
                </c:ext>
              </c:extLst>
            </c:dLbl>
            <c:dLbl>
              <c:idx val="19"/>
              <c:tx>
                <c:strRef>
                  <c:f>calcs!$X$72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{7FA43A6B-0815-4D6E-8A31-14C5DDAF2169}</c15:txfldGUID>
                      <c15:f>calcs!$X$72</c15:f>
                      <c15:dlblFieldTableCache>
                        <c:ptCount val="1"/>
                        <c:pt idx="0">
                          <c:v>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D9F5-4A80-B45A-1EC1F78D8AA5}"/>
                </c:ext>
              </c:extLst>
            </c:dLbl>
            <c:dLbl>
              <c:idx val="20"/>
              <c:tx>
                <c:strRef>
                  <c:f>calcs!$Y$72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{882C2C16-E726-49AF-B113-EF4A31198324}</c15:txfldGUID>
                      <c15:f>calcs!$Y$72</c15:f>
                      <c15:dlblFieldTableCache>
                        <c:ptCount val="1"/>
                        <c:pt idx="0">
                          <c:v>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D9F5-4A80-B45A-1EC1F78D8AA5}"/>
                </c:ext>
              </c:extLst>
            </c:dLbl>
            <c:dLbl>
              <c:idx val="21"/>
              <c:tx>
                <c:strRef>
                  <c:f>calcs!$Z$72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{47275C0E-707E-4A1E-B0D4-3DCC5010D4E9}</c15:txfldGUID>
                      <c15:f>calcs!$Z$72</c15:f>
                      <c15:dlblFieldTableCache>
                        <c:ptCount val="1"/>
                        <c:pt idx="0">
                          <c:v>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D9F5-4A80-B45A-1EC1F78D8AA5}"/>
                </c:ext>
              </c:extLst>
            </c:dLbl>
            <c:dLbl>
              <c:idx val="22"/>
              <c:tx>
                <c:strRef>
                  <c:f>calcs!$AA$72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{B1102CC3-AE62-4D93-86AB-2E33DC0598F5}</c15:txfldGUID>
                      <c15:f>calcs!$AA$72</c15:f>
                      <c15:dlblFieldTableCache>
                        <c:ptCount val="1"/>
                        <c:pt idx="0">
                          <c:v>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D9F5-4A80-B45A-1EC1F78D8AA5}"/>
                </c:ext>
              </c:extLst>
            </c:dLbl>
            <c:dLbl>
              <c:idx val="23"/>
              <c:tx>
                <c:strRef>
                  <c:f>calcs!$AB$72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{32BA394C-3AFA-49F8-8BAB-6F7043CC07EA}</c15:txfldGUID>
                      <c15:f>calcs!$AB$72</c15:f>
                      <c15:dlblFieldTableCache>
                        <c:ptCount val="1"/>
                        <c:pt idx="0">
                          <c:v>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D9F5-4A80-B45A-1EC1F78D8AA5}"/>
                </c:ext>
              </c:extLst>
            </c:dLbl>
            <c:dLbl>
              <c:idx val="24"/>
              <c:tx>
                <c:strRef>
                  <c:f>calcs!$AC$72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{E8A86BD4-C2D4-4CEE-A54E-78FC120EF35C}</c15:txfldGUID>
                      <c15:f>calcs!$AC$72</c15:f>
                      <c15:dlblFieldTableCache>
                        <c:ptCount val="1"/>
                        <c:pt idx="0">
                          <c:v>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D9F5-4A80-B45A-1EC1F78D8AA5}"/>
                </c:ext>
              </c:extLst>
            </c:dLbl>
            <c:dLbl>
              <c:idx val="25"/>
              <c:tx>
                <c:strRef>
                  <c:f>calcs!$AD$72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{7D1F519B-FADE-40B9-8311-E11755D14A22}</c15:txfldGUID>
                      <c15:f>calcs!$AD$72</c15:f>
                      <c15:dlblFieldTableCache>
                        <c:ptCount val="1"/>
                        <c:pt idx="0">
                          <c:v>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D9F5-4A80-B45A-1EC1F78D8AA5}"/>
                </c:ext>
              </c:extLst>
            </c:dLbl>
            <c:dLbl>
              <c:idx val="26"/>
              <c:tx>
                <c:strRef>
                  <c:f>calcs!$AE$72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{0B0C9CBC-7430-464B-916D-C68DF79AE216}</c15:txfldGUID>
                      <c15:f>calcs!$AE$72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D9F5-4A80-B45A-1EC1F78D8AA5}"/>
                </c:ext>
              </c:extLst>
            </c:dLbl>
            <c:dLbl>
              <c:idx val="27"/>
              <c:tx>
                <c:strRef>
                  <c:f>calcs!$AF$72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{C6D1C37A-ACC4-42D8-AC99-70E72F00CF4F}</c15:txfldGUID>
                      <c15:f>calcs!$AF$72</c15:f>
                      <c15:dlblFieldTableCache>
                        <c:ptCount val="1"/>
                        <c:pt idx="0">
                          <c:v>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D9F5-4A80-B45A-1EC1F78D8AA5}"/>
                </c:ext>
              </c:extLst>
            </c:dLbl>
            <c:dLbl>
              <c:idx val="28"/>
              <c:tx>
                <c:strRef>
                  <c:f>calcs!$AG$72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{E4F6C383-F112-4B15-BD19-AD856BF00654}</c15:txfldGUID>
                      <c15:f>calcs!$AG$72</c15:f>
                      <c15:dlblFieldTableCache>
                        <c:ptCount val="1"/>
                        <c:pt idx="0">
                          <c:v>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D9F5-4A80-B45A-1EC1F78D8AA5}"/>
                </c:ext>
              </c:extLst>
            </c:dLbl>
            <c:dLbl>
              <c:idx val="29"/>
              <c:tx>
                <c:strRef>
                  <c:f>calcs!$AH$72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{1E0E7AA1-A0AF-4DA0-934D-4B7FCD2CFD4A}</c15:txfldGUID>
                      <c15:f>calcs!$AH$72</c15:f>
                      <c15:dlblFieldTableCache>
                        <c:ptCount val="1"/>
                        <c:pt idx="0">
                          <c:v>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9F5-4A80-B45A-1EC1F78D8AA5}"/>
            </c:ext>
          </c:extLst>
        </c:ser>
        <c:ser>
          <c:idx val="23"/>
          <c:order val="24"/>
          <c:tx>
            <c:v>Day Dot Line For Text Labels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calcs!$E$70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{F941951B-48D7-4FCD-983F-2489ECEE4DBE}</c15:txfldGUID>
                      <c15:f>calcs!$E$70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D9F5-4A80-B45A-1EC1F78D8AA5}"/>
                </c:ext>
              </c:extLst>
            </c:dLbl>
            <c:dLbl>
              <c:idx val="1"/>
              <c:tx>
                <c:strRef>
                  <c:f>calcs!$F$70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{E17707FD-8C69-4148-9EEE-F41932A9E181}</c15:txfldGUID>
                      <c15:f>calcs!$F$70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D9F5-4A80-B45A-1EC1F78D8AA5}"/>
                </c:ext>
              </c:extLst>
            </c:dLbl>
            <c:dLbl>
              <c:idx val="2"/>
              <c:tx>
                <c:strRef>
                  <c:f>calcs!$G$70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{040F3962-7508-484F-9B86-B065899B787D}</c15:txfldGUID>
                      <c15:f>calcs!$G$70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D9F5-4A80-B45A-1EC1F78D8AA5}"/>
                </c:ext>
              </c:extLst>
            </c:dLbl>
            <c:dLbl>
              <c:idx val="3"/>
              <c:tx>
                <c:strRef>
                  <c:f>calcs!$H$70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{9026B9B1-33BE-4E4F-A77A-7D60AFB6D852}</c15:txfldGUID>
                      <c15:f>calcs!$H$70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D9F5-4A80-B45A-1EC1F78D8AA5}"/>
                </c:ext>
              </c:extLst>
            </c:dLbl>
            <c:dLbl>
              <c:idx val="4"/>
              <c:tx>
                <c:strRef>
                  <c:f>calcs!$I$70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{1DF9C5CB-52F5-4E7E-8D0B-69475DC3EA57}</c15:txfldGUID>
                      <c15:f>calcs!$I$70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D9F5-4A80-B45A-1EC1F78D8AA5}"/>
                </c:ext>
              </c:extLst>
            </c:dLbl>
            <c:dLbl>
              <c:idx val="5"/>
              <c:tx>
                <c:strRef>
                  <c:f>calcs!$J$70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{FAD1F9BA-0196-47F1-9426-65A49D47CCEA}</c15:txfldGUID>
                      <c15:f>calcs!$J$70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D9F5-4A80-B45A-1EC1F78D8AA5}"/>
                </c:ext>
              </c:extLst>
            </c:dLbl>
            <c:dLbl>
              <c:idx val="6"/>
              <c:tx>
                <c:strRef>
                  <c:f>calcs!$K$70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{3654BF6B-695C-46F2-B8F6-A20E92DFAA8D}</c15:txfldGUID>
                      <c15:f>calcs!$K$70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D9F5-4A80-B45A-1EC1F78D8AA5}"/>
                </c:ext>
              </c:extLst>
            </c:dLbl>
            <c:dLbl>
              <c:idx val="7"/>
              <c:tx>
                <c:strRef>
                  <c:f>calcs!$L$70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{502B2C73-A67B-41AB-BF7A-FB9A8ED5C634}</c15:txfldGUID>
                      <c15:f>calcs!$L$70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D9F5-4A80-B45A-1EC1F78D8AA5}"/>
                </c:ext>
              </c:extLst>
            </c:dLbl>
            <c:dLbl>
              <c:idx val="8"/>
              <c:tx>
                <c:strRef>
                  <c:f>calcs!$M$70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{FC43AA3C-8DF1-49BF-AEE7-6FB7EF397913}</c15:txfldGUID>
                      <c15:f>calcs!$M$70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D9F5-4A80-B45A-1EC1F78D8AA5}"/>
                </c:ext>
              </c:extLst>
            </c:dLbl>
            <c:dLbl>
              <c:idx val="9"/>
              <c:tx>
                <c:strRef>
                  <c:f>calcs!$N$70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{88468C05-9FA0-435F-B22B-A47C646BA3C1}</c15:txfldGUID>
                      <c15:f>calcs!$N$70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D9F5-4A80-B45A-1EC1F78D8AA5}"/>
                </c:ext>
              </c:extLst>
            </c:dLbl>
            <c:dLbl>
              <c:idx val="10"/>
              <c:tx>
                <c:strRef>
                  <c:f>calcs!$O$70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{05B12BD6-4131-41B4-900D-465F43E9B3BE}</c15:txfldGUID>
                      <c15:f>calcs!$O$70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D9F5-4A80-B45A-1EC1F78D8AA5}"/>
                </c:ext>
              </c:extLst>
            </c:dLbl>
            <c:dLbl>
              <c:idx val="11"/>
              <c:tx>
                <c:strRef>
                  <c:f>calcs!$P$70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{5628E95E-D9BA-420B-81F1-CD0E787E74B1}</c15:txfldGUID>
                      <c15:f>calcs!$P$70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D9F5-4A80-B45A-1EC1F78D8AA5}"/>
                </c:ext>
              </c:extLst>
            </c:dLbl>
            <c:dLbl>
              <c:idx val="12"/>
              <c:tx>
                <c:strRef>
                  <c:f>calcs!$Q$70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{4D6CE128-62D4-4ACF-BDBC-60A485C577B7}</c15:txfldGUID>
                      <c15:f>calcs!$Q$70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D9F5-4A80-B45A-1EC1F78D8AA5}"/>
                </c:ext>
              </c:extLst>
            </c:dLbl>
            <c:dLbl>
              <c:idx val="13"/>
              <c:tx>
                <c:strRef>
                  <c:f>calcs!$R$70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{7B233BB9-A629-44B2-ACA9-DEAD6DC621C2}</c15:txfldGUID>
                      <c15:f>calcs!$R$70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D9F5-4A80-B45A-1EC1F78D8AA5}"/>
                </c:ext>
              </c:extLst>
            </c:dLbl>
            <c:dLbl>
              <c:idx val="14"/>
              <c:tx>
                <c:strRef>
                  <c:f>calcs!$S$70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{29D816A9-62B8-4CB8-8E44-58ACD0BEA669}</c15:txfldGUID>
                      <c15:f>calcs!$S$70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D9F5-4A80-B45A-1EC1F78D8AA5}"/>
                </c:ext>
              </c:extLst>
            </c:dLbl>
            <c:dLbl>
              <c:idx val="15"/>
              <c:tx>
                <c:strRef>
                  <c:f>calcs!$T$70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{94C52A0B-CB5A-4B14-A4E9-CBC7AA21D2C9}</c15:txfldGUID>
                      <c15:f>calcs!$T$70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D9F5-4A80-B45A-1EC1F78D8AA5}"/>
                </c:ext>
              </c:extLst>
            </c:dLbl>
            <c:dLbl>
              <c:idx val="16"/>
              <c:tx>
                <c:strRef>
                  <c:f>calcs!$U$70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{E39A7E89-8172-42E7-964C-329F28560D16}</c15:txfldGUID>
                      <c15:f>calcs!$U$70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D9F5-4A80-B45A-1EC1F78D8AA5}"/>
                </c:ext>
              </c:extLst>
            </c:dLbl>
            <c:dLbl>
              <c:idx val="17"/>
              <c:tx>
                <c:strRef>
                  <c:f>calcs!$V$70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{8E0C5D67-2870-4B7E-A8ED-94A0491244F4}</c15:txfldGUID>
                      <c15:f>calcs!$V$70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D9F5-4A80-B45A-1EC1F78D8AA5}"/>
                </c:ext>
              </c:extLst>
            </c:dLbl>
            <c:dLbl>
              <c:idx val="18"/>
              <c:tx>
                <c:strRef>
                  <c:f>calcs!$W$70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{D34F552E-8783-475E-A896-5FA3074DAB78}</c15:txfldGUID>
                      <c15:f>calcs!$W$70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D9F5-4A80-B45A-1EC1F78D8AA5}"/>
                </c:ext>
              </c:extLst>
            </c:dLbl>
            <c:dLbl>
              <c:idx val="19"/>
              <c:tx>
                <c:strRef>
                  <c:f>calcs!$X$70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{E9655789-BE70-4FB9-A20B-9D723C90DA99}</c15:txfldGUID>
                      <c15:f>calcs!$X$70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D9F5-4A80-B45A-1EC1F78D8AA5}"/>
                </c:ext>
              </c:extLst>
            </c:dLbl>
            <c:dLbl>
              <c:idx val="20"/>
              <c:tx>
                <c:strRef>
                  <c:f>calcs!$Y$70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{74760728-9D5E-476C-BA99-DC12A86C28E4}</c15:txfldGUID>
                      <c15:f>calcs!$Y$70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D9F5-4A80-B45A-1EC1F78D8AA5}"/>
                </c:ext>
              </c:extLst>
            </c:dLbl>
            <c:dLbl>
              <c:idx val="21"/>
              <c:tx>
                <c:strRef>
                  <c:f>calcs!$Z$70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{9BBF93B4-6006-4089-9727-BF67BBB1C745}</c15:txfldGUID>
                      <c15:f>calcs!$Z$70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D9F5-4A80-B45A-1EC1F78D8AA5}"/>
                </c:ext>
              </c:extLst>
            </c:dLbl>
            <c:dLbl>
              <c:idx val="22"/>
              <c:tx>
                <c:strRef>
                  <c:f>calcs!$AA$70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{F74F123F-1F92-4EDE-ACDD-63E4CA2FF7C3}</c15:txfldGUID>
                      <c15:f>calcs!$AA$70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D9F5-4A80-B45A-1EC1F78D8AA5}"/>
                </c:ext>
              </c:extLst>
            </c:dLbl>
            <c:dLbl>
              <c:idx val="23"/>
              <c:tx>
                <c:strRef>
                  <c:f>calcs!$AB$70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{622E4C87-4AD4-47C2-8B8A-35C6A9CDEB46}</c15:txfldGUID>
                      <c15:f>calcs!$AB$70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D9F5-4A80-B45A-1EC1F78D8AA5}"/>
                </c:ext>
              </c:extLst>
            </c:dLbl>
            <c:dLbl>
              <c:idx val="24"/>
              <c:tx>
                <c:strRef>
                  <c:f>calcs!$AC$70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{F09DB621-191E-4FD8-8CB4-F6F441CC30A9}</c15:txfldGUID>
                      <c15:f>calcs!$AC$70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D9F5-4A80-B45A-1EC1F78D8AA5}"/>
                </c:ext>
              </c:extLst>
            </c:dLbl>
            <c:dLbl>
              <c:idx val="25"/>
              <c:tx>
                <c:strRef>
                  <c:f>calcs!$AD$70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{04A7F353-4759-4EE9-9969-8E46A172416E}</c15:txfldGUID>
                      <c15:f>calcs!$AD$70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D9F5-4A80-B45A-1EC1F78D8AA5}"/>
                </c:ext>
              </c:extLst>
            </c:dLbl>
            <c:dLbl>
              <c:idx val="26"/>
              <c:tx>
                <c:strRef>
                  <c:f>calcs!$AE$70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{CA9C2F7E-1ECE-4ED2-86B6-6AA11647D86F}</c15:txfldGUID>
                      <c15:f>calcs!$AE$70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D9F5-4A80-B45A-1EC1F78D8AA5}"/>
                </c:ext>
              </c:extLst>
            </c:dLbl>
            <c:dLbl>
              <c:idx val="27"/>
              <c:tx>
                <c:strRef>
                  <c:f>calcs!$AF$70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{20D3E680-08FC-4C65-89F7-08A4009407CC}</c15:txfldGUID>
                      <c15:f>calcs!$AF$70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D9F5-4A80-B45A-1EC1F78D8AA5}"/>
                </c:ext>
              </c:extLst>
            </c:dLbl>
            <c:dLbl>
              <c:idx val="28"/>
              <c:tx>
                <c:strRef>
                  <c:f>calcs!$AG$70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{02C49AB7-3C12-4EAA-AE29-5864FC7A1854}</c15:txfldGUID>
                      <c15:f>calcs!$AG$70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D9F5-4A80-B45A-1EC1F78D8AA5}"/>
                </c:ext>
              </c:extLst>
            </c:dLbl>
            <c:dLbl>
              <c:idx val="29"/>
              <c:tx>
                <c:strRef>
                  <c:f>calcs!$AH$70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{7F04AF84-C771-466C-856B-0688EEAF0FB7}</c15:txfldGUID>
                      <c15:f>calcs!$AH$70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calcs!$E$69:$AH$69</c:f>
              <c:numCache>
                <c:formatCode>General</c:formatCode>
                <c:ptCount val="3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9F5-4A80-B45A-1EC1F78D8AA5}"/>
            </c:ext>
          </c:extLst>
        </c:ser>
        <c:ser>
          <c:idx val="25"/>
          <c:order val="25"/>
          <c:tx>
            <c:strRef>
              <c:f>calcs!$D$59</c:f>
              <c:strCache>
                <c:ptCount val="1"/>
                <c:pt idx="0">
                  <c:v>Dec 2021 - Top Band</c:v>
                </c:pt>
              </c:strCache>
            </c:strRef>
          </c:tx>
          <c:spPr>
            <a:ln w="228600" cap="sq">
              <a:solidFill>
                <a:schemeClr val="accent3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calcs!$E$59:$AH$59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D9F5-4A80-B45A-1EC1F78D8AA5}"/>
            </c:ext>
          </c:extLst>
        </c:ser>
        <c:ser>
          <c:idx val="26"/>
          <c:order val="26"/>
          <c:tx>
            <c:strRef>
              <c:f>calcs!$D$62</c:f>
              <c:strCache>
                <c:ptCount val="1"/>
                <c:pt idx="0">
                  <c:v>Jan 2022 - Top Band</c:v>
                </c:pt>
              </c:strCache>
            </c:strRef>
          </c:tx>
          <c:spPr>
            <a:ln w="228600" cap="sq"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9F5-4A80-B45A-1EC1F78D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907528"/>
        <c:axId val="562907920"/>
      </c:lineChart>
      <c:dateAx>
        <c:axId val="562907528"/>
        <c:scaling>
          <c:orientation val="minMax"/>
        </c:scaling>
        <c:delete val="1"/>
        <c:axPos val="b"/>
        <c:majorGridlines>
          <c:spPr>
            <a:ln w="3175">
              <a:solidFill>
                <a:schemeClr val="tx2">
                  <a:lumMod val="20000"/>
                  <a:lumOff val="80000"/>
                  <a:alpha val="50000"/>
                </a:schemeClr>
              </a:solidFill>
            </a:ln>
          </c:spPr>
        </c:majorGridlines>
        <c:numFmt formatCode="d" sourceLinked="0"/>
        <c:majorTickMark val="out"/>
        <c:minorTickMark val="none"/>
        <c:tickLblPos val="nextTo"/>
        <c:crossAx val="562907920"/>
        <c:crosses val="autoZero"/>
        <c:auto val="1"/>
        <c:lblOffset val="100"/>
        <c:baseTimeUnit val="days"/>
      </c:dateAx>
      <c:valAx>
        <c:axId val="562907920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62907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1" header="0.3" footer="0.3"/>
    <c:pageSetup orientation="landscape"/>
  </c:printSettings>
</c:chartSpace>
</file>

<file path=xl/ctrlProps/ctrlProp1.xml><?xml version="1.0" encoding="utf-8"?>
<formControlPr xmlns="http://schemas.microsoft.com/office/spreadsheetml/2009/9/main" objectType="Scroll" dx="16" fmlaLink="WindowOffset" horiz="1" max="500" noThreeD="1" page="7" val="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1</xdr:row>
      <xdr:rowOff>54428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871" cy="718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1</xdr:row>
      <xdr:rowOff>85725</xdr:rowOff>
    </xdr:from>
    <xdr:to>
      <xdr:col>6</xdr:col>
      <xdr:colOff>85725</xdr:colOff>
      <xdr:row>1</xdr:row>
      <xdr:rowOff>3637276</xdr:rowOff>
    </xdr:to>
    <xdr:graphicFrame macro="">
      <xdr:nvGraphicFramePr>
        <xdr:cNvPr id="7" name="TimelineChart" descr="Scrollable timeline of project activities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79442</xdr:colOff>
      <xdr:row>1</xdr:row>
      <xdr:rowOff>3635134</xdr:rowOff>
    </xdr:from>
    <xdr:to>
      <xdr:col>10</xdr:col>
      <xdr:colOff>133021</xdr:colOff>
      <xdr:row>1</xdr:row>
      <xdr:rowOff>3863568</xdr:rowOff>
    </xdr:to>
    <xdr:grpSp>
      <xdr:nvGrpSpPr>
        <xdr:cNvPr id="5" name="Group 4" descr="Scroll bar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403697" y="4086774"/>
          <a:ext cx="11471998" cy="228434"/>
          <a:chOff x="306828" y="4108032"/>
          <a:chExt cx="8729080" cy="223562"/>
        </a:xfrm>
      </xdr:grpSpPr>
      <xdr:sp macro="" textlink="">
        <xdr:nvSpPr>
          <xdr:cNvPr id="2" name="Rectangle 1" descr="Rectangle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317500" y="4131307"/>
            <a:ext cx="8706414" cy="200287"/>
          </a:xfrm>
          <a:prstGeom prst="rect">
            <a:avLst/>
          </a:prstGeom>
          <a:solidFill>
            <a:schemeClr val="accent3"/>
          </a:soli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Scroll Bar" descr="Select the scroll bar to modify the project time frame shown on the Timeline Chart or enter the start date for the display of project activities in cell D3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600-000001040000}"/>
                  </a:ext>
                </a:extLst>
              </xdr:cNvPr>
              <xdr:cNvSpPr/>
            </xdr:nvSpPr>
            <xdr:spPr bwMode="auto">
              <a:xfrm>
                <a:off x="306828" y="4108032"/>
                <a:ext cx="8729080" cy="16319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ities" displayName="Activities" ref="B4:F16" totalsRowShown="0">
  <autoFilter ref="B4:F16" xr:uid="{00000000-0009-0000-0100-000001000000}"/>
  <sortState xmlns:xlrd2="http://schemas.microsoft.com/office/spreadsheetml/2017/richdata2" ref="C19:F24">
    <sortCondition ref="D18:D24"/>
  </sortState>
  <tableColumns count="5">
    <tableColumn id="5" xr3:uid="{00000000-0010-0000-0000-000005000000}" name="Id">
      <calculatedColumnFormula>ROW(B5)-calcs!$D$5</calculatedColumnFormula>
    </tableColumn>
    <tableColumn id="1" xr3:uid="{00000000-0010-0000-0000-000001000000}" name="ACTIVITY" dataCellStyle="Normal"/>
    <tableColumn id="2" xr3:uid="{00000000-0010-0000-0000-000002000000}" name="START">
      <calculatedColumnFormula>D4+10</calculatedColumnFormula>
    </tableColumn>
    <tableColumn id="3" xr3:uid="{00000000-0010-0000-0000-000003000000}" name="END">
      <calculatedColumnFormula>Activities[[#This Row],[START]]+2</calculatedColumnFormula>
    </tableColumn>
    <tableColumn id="4" xr3:uid="{00000000-0010-0000-0000-000004000000}" name="NOTES"/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project Activity, Start and End dates, and Notes in this table.  Activities entered in the table will be rendered in the Timeline Chart"/>
    </ext>
  </extLst>
</table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E713B"/>
      </a:accent1>
      <a:accent2>
        <a:srgbClr val="0CA8C7"/>
      </a:accent2>
      <a:accent3>
        <a:srgbClr val="9BD174"/>
      </a:accent3>
      <a:accent4>
        <a:srgbClr val="8F6BA2"/>
      </a:accent4>
      <a:accent5>
        <a:srgbClr val="FFED56"/>
      </a:accent5>
      <a:accent6>
        <a:srgbClr val="E95877"/>
      </a:accent6>
      <a:hlink>
        <a:srgbClr val="47C2D9"/>
      </a:hlink>
      <a:folHlink>
        <a:srgbClr val="8F6BA2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5DD4-310B-4792-89BC-8DAA36F7171B}">
  <sheetPr>
    <tabColor theme="6" tint="0.59999389629810485"/>
  </sheetPr>
  <dimension ref="A1:K7"/>
  <sheetViews>
    <sheetView workbookViewId="0">
      <selection activeCell="C4" sqref="C4"/>
    </sheetView>
  </sheetViews>
  <sheetFormatPr defaultColWidth="9.3046875" defaultRowHeight="16.75" x14ac:dyDescent="0.4"/>
  <cols>
    <col min="1" max="1" width="23.3828125" style="11" customWidth="1"/>
    <col min="2" max="2" width="13.3828125" style="11" customWidth="1"/>
    <col min="3" max="3" width="11.3046875" style="11" customWidth="1"/>
    <col min="4" max="4" width="11.3828125" style="11" customWidth="1"/>
    <col min="5" max="16384" width="9.3046875" style="11"/>
  </cols>
  <sheetData>
    <row r="1" spans="1:11" ht="52.4" customHeight="1" x14ac:dyDescent="0.4">
      <c r="A1" s="20"/>
      <c r="B1" s="29"/>
      <c r="C1" s="30"/>
      <c r="D1" s="30"/>
      <c r="E1" s="30"/>
      <c r="F1" s="30"/>
      <c r="G1" s="30"/>
      <c r="H1" s="30"/>
      <c r="I1" s="30"/>
      <c r="J1" s="30"/>
      <c r="K1" s="30"/>
    </row>
    <row r="2" spans="1:11" ht="50.15" x14ac:dyDescent="0.4">
      <c r="A2" s="21" t="s">
        <v>0</v>
      </c>
      <c r="B2" s="22" t="s">
        <v>1</v>
      </c>
      <c r="C2" s="22"/>
      <c r="D2" s="22"/>
      <c r="E2" s="22"/>
      <c r="F2" s="22"/>
      <c r="G2" s="22"/>
      <c r="H2" s="22"/>
      <c r="I2" s="22"/>
      <c r="J2" s="22"/>
    </row>
    <row r="3" spans="1:11" x14ac:dyDescent="0.4">
      <c r="A3" s="20" t="s">
        <v>2</v>
      </c>
      <c r="B3" s="11" t="s">
        <v>3</v>
      </c>
    </row>
    <row r="4" spans="1:11" x14ac:dyDescent="0.4">
      <c r="A4" s="20" t="s">
        <v>4</v>
      </c>
      <c r="B4" s="11" t="s">
        <v>3</v>
      </c>
    </row>
    <row r="5" spans="1:11" x14ac:dyDescent="0.4">
      <c r="A5" s="20" t="s">
        <v>5</v>
      </c>
      <c r="B5" s="11" t="s">
        <v>6</v>
      </c>
    </row>
    <row r="6" spans="1:11" x14ac:dyDescent="0.4">
      <c r="A6" s="20" t="s">
        <v>7</v>
      </c>
      <c r="B6" s="11" t="s">
        <v>6</v>
      </c>
    </row>
    <row r="7" spans="1:11" x14ac:dyDescent="0.4">
      <c r="A7" s="20" t="s">
        <v>8</v>
      </c>
      <c r="B7" s="11" t="s">
        <v>6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02E1-C01E-4728-A334-F18C285B393D}">
  <sheetPr>
    <tabColor theme="9" tint="-0.249977111117893"/>
  </sheetPr>
  <dimension ref="A1:O122"/>
  <sheetViews>
    <sheetView tabSelected="1" topLeftCell="B1" workbookViewId="0">
      <pane ySplit="1" topLeftCell="A3" activePane="bottomLeft" state="frozen"/>
      <selection activeCell="B1" sqref="B1"/>
      <selection pane="bottomLeft" activeCell="M2" sqref="M2"/>
    </sheetView>
  </sheetViews>
  <sheetFormatPr defaultRowHeight="14.6" x14ac:dyDescent="0.4"/>
  <cols>
    <col min="1" max="1" width="22.84375" hidden="1" customWidth="1"/>
    <col min="2" max="2" width="21.69140625" customWidth="1"/>
    <col min="3" max="3" width="23" customWidth="1"/>
    <col min="4" max="4" width="24.53515625" customWidth="1"/>
    <col min="5" max="5" width="23" customWidth="1"/>
    <col min="6" max="6" width="20.53515625" customWidth="1"/>
    <col min="7" max="7" width="22.15234375" customWidth="1"/>
    <col min="8" max="8" width="20.3046875" customWidth="1"/>
    <col min="9" max="9" width="22.69140625" customWidth="1"/>
    <col min="10" max="10" width="23.15234375" customWidth="1"/>
    <col min="11" max="11" width="22.4609375" customWidth="1"/>
    <col min="12" max="12" width="22.765625" customWidth="1"/>
    <col min="13" max="15" width="22.765625" style="48" customWidth="1"/>
    <col min="16" max="16" width="15.921875" customWidth="1"/>
  </cols>
  <sheetData>
    <row r="1" spans="1:15" s="24" customFormat="1" ht="54" x14ac:dyDescent="0.4"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3" t="s">
        <v>16</v>
      </c>
      <c r="J1" s="23" t="s">
        <v>17</v>
      </c>
      <c r="K1" s="23" t="s">
        <v>123</v>
      </c>
      <c r="L1" s="23" t="s">
        <v>113</v>
      </c>
      <c r="M1" s="45" t="s">
        <v>128</v>
      </c>
      <c r="N1" s="45" t="s">
        <v>126</v>
      </c>
      <c r="O1" s="45" t="s">
        <v>127</v>
      </c>
    </row>
    <row r="2" spans="1:15" s="13" customFormat="1" ht="90" x14ac:dyDescent="0.4">
      <c r="A2" s="12" t="s">
        <v>18</v>
      </c>
      <c r="B2" s="14" t="s">
        <v>19</v>
      </c>
      <c r="C2" s="15" t="s">
        <v>20</v>
      </c>
      <c r="D2" s="15" t="s">
        <v>21</v>
      </c>
      <c r="E2" s="15" t="s">
        <v>22</v>
      </c>
      <c r="F2" s="15" t="s">
        <v>23</v>
      </c>
      <c r="G2" s="15" t="s">
        <v>24</v>
      </c>
      <c r="H2" s="15" t="s">
        <v>25</v>
      </c>
      <c r="I2" s="15" t="s">
        <v>26</v>
      </c>
      <c r="J2" s="15" t="s">
        <v>122</v>
      </c>
      <c r="K2" s="15" t="s">
        <v>26</v>
      </c>
      <c r="L2" s="15" t="s">
        <v>26</v>
      </c>
      <c r="M2" s="28"/>
      <c r="N2" s="49"/>
      <c r="O2" s="49"/>
    </row>
    <row r="3" spans="1:15" s="13" customFormat="1" ht="18" x14ac:dyDescent="0.4">
      <c r="B3" s="32" t="s">
        <v>27</v>
      </c>
      <c r="C3" s="31" t="s">
        <v>118</v>
      </c>
      <c r="D3" s="31" t="s">
        <v>28</v>
      </c>
      <c r="E3" s="31" t="s">
        <v>29</v>
      </c>
      <c r="F3" s="33" t="s">
        <v>115</v>
      </c>
      <c r="G3" s="33" t="s">
        <v>117</v>
      </c>
      <c r="H3" s="33"/>
      <c r="I3" s="33" t="s">
        <v>117</v>
      </c>
      <c r="J3" s="33" t="s">
        <v>121</v>
      </c>
      <c r="K3" s="42" t="s">
        <v>124</v>
      </c>
      <c r="L3" s="33" t="s">
        <v>117</v>
      </c>
      <c r="M3" s="43" t="s">
        <v>125</v>
      </c>
      <c r="N3" s="47"/>
      <c r="O3" s="47"/>
    </row>
    <row r="4" spans="1:15" s="13" customFormat="1" ht="18" x14ac:dyDescent="0.4">
      <c r="B4" s="32"/>
      <c r="C4" s="31"/>
      <c r="D4" s="31"/>
      <c r="E4" s="31"/>
      <c r="F4" s="34"/>
      <c r="G4" s="34"/>
      <c r="H4" s="34"/>
      <c r="I4" s="34"/>
      <c r="J4" s="34"/>
      <c r="K4" s="43"/>
      <c r="L4" s="34"/>
      <c r="M4" s="43"/>
      <c r="N4" s="47"/>
      <c r="O4" s="47"/>
    </row>
    <row r="5" spans="1:15" s="13" customFormat="1" ht="132" customHeight="1" x14ac:dyDescent="0.4">
      <c r="B5" s="32"/>
      <c r="C5" s="31"/>
      <c r="D5" s="31"/>
      <c r="E5" s="31"/>
      <c r="F5" s="35"/>
      <c r="G5" s="35"/>
      <c r="H5" s="35"/>
      <c r="I5" s="35"/>
      <c r="J5" s="35"/>
      <c r="K5" s="44"/>
      <c r="L5" s="35"/>
      <c r="M5" s="43"/>
      <c r="N5" s="47"/>
      <c r="O5" s="47"/>
    </row>
    <row r="6" spans="1:15" s="13" customFormat="1" ht="54" x14ac:dyDescent="0.4">
      <c r="B6" s="14" t="s">
        <v>30</v>
      </c>
      <c r="C6" s="16" t="s">
        <v>31</v>
      </c>
      <c r="D6" s="15" t="s">
        <v>32</v>
      </c>
      <c r="E6" s="15" t="s">
        <v>32</v>
      </c>
      <c r="F6" s="15" t="s">
        <v>33</v>
      </c>
      <c r="G6" s="15" t="s">
        <v>32</v>
      </c>
      <c r="H6" s="15" t="s">
        <v>32</v>
      </c>
      <c r="I6" s="15" t="s">
        <v>34</v>
      </c>
      <c r="J6" s="15" t="s">
        <v>35</v>
      </c>
      <c r="K6" s="15" t="s">
        <v>130</v>
      </c>
      <c r="L6" s="15" t="s">
        <v>129</v>
      </c>
      <c r="M6" s="46"/>
      <c r="N6" s="46"/>
      <c r="O6" s="46"/>
    </row>
    <row r="7" spans="1:15" s="13" customFormat="1" ht="108" x14ac:dyDescent="0.4">
      <c r="B7" s="14" t="s">
        <v>36</v>
      </c>
      <c r="C7" s="15" t="s">
        <v>114</v>
      </c>
      <c r="D7" s="15"/>
      <c r="E7" s="15"/>
      <c r="F7" s="15" t="s">
        <v>116</v>
      </c>
      <c r="G7" s="15" t="s">
        <v>120</v>
      </c>
      <c r="H7" s="15"/>
      <c r="I7" s="15"/>
      <c r="J7" s="15"/>
      <c r="K7" s="15"/>
      <c r="L7" s="15" t="s">
        <v>119</v>
      </c>
      <c r="M7" s="46"/>
      <c r="N7" s="46"/>
      <c r="O7" s="46"/>
    </row>
    <row r="8" spans="1:15" s="13" customFormat="1" ht="18" x14ac:dyDescent="0.4">
      <c r="B8" s="14" t="s">
        <v>37</v>
      </c>
      <c r="C8" s="15"/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46"/>
      <c r="N8" s="46"/>
      <c r="O8" s="46"/>
    </row>
    <row r="9" spans="1:15" s="13" customFormat="1" ht="54" x14ac:dyDescent="0.4">
      <c r="B9" s="15" t="s">
        <v>39</v>
      </c>
      <c r="C9" s="15" t="s">
        <v>40</v>
      </c>
      <c r="D9" s="15" t="s">
        <v>41</v>
      </c>
      <c r="E9" s="15"/>
      <c r="F9" s="15"/>
      <c r="G9" s="15"/>
      <c r="H9" s="15"/>
      <c r="I9" s="15"/>
      <c r="J9" s="15"/>
      <c r="K9" s="15"/>
      <c r="L9" s="15"/>
      <c r="M9" s="46"/>
      <c r="N9" s="46"/>
      <c r="O9" s="46"/>
    </row>
    <row r="10" spans="1:15" s="13" customFormat="1" ht="18" x14ac:dyDescent="0.4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6"/>
      <c r="N10" s="46"/>
      <c r="O10" s="46"/>
    </row>
    <row r="11" spans="1:15" s="13" customFormat="1" ht="18" x14ac:dyDescent="0.4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6"/>
      <c r="N11" s="46"/>
      <c r="O11" s="46"/>
    </row>
    <row r="12" spans="1:15" s="13" customFormat="1" ht="18" x14ac:dyDescent="0.4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46"/>
      <c r="N12" s="46"/>
      <c r="O12" s="46"/>
    </row>
    <row r="13" spans="1:15" s="13" customFormat="1" ht="18" x14ac:dyDescent="0.4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46"/>
      <c r="N13" s="46"/>
      <c r="O13" s="46"/>
    </row>
    <row r="14" spans="1:15" s="13" customFormat="1" ht="18" x14ac:dyDescent="0.4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6"/>
      <c r="N14" s="46"/>
      <c r="O14" s="46"/>
    </row>
    <row r="15" spans="1:15" s="13" customFormat="1" ht="18" x14ac:dyDescent="0.4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6"/>
      <c r="N15" s="46"/>
      <c r="O15" s="46"/>
    </row>
    <row r="16" spans="1:15" s="13" customFormat="1" ht="18" x14ac:dyDescent="0.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6"/>
      <c r="N16" s="46"/>
      <c r="O16" s="46"/>
    </row>
    <row r="17" spans="2:15" s="13" customFormat="1" ht="18" x14ac:dyDescent="0.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46"/>
      <c r="N17" s="46"/>
      <c r="O17" s="46"/>
    </row>
    <row r="18" spans="2:15" s="13" customFormat="1" ht="18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6"/>
      <c r="N18" s="46"/>
      <c r="O18" s="46"/>
    </row>
    <row r="19" spans="2:15" s="13" customFormat="1" ht="18" x14ac:dyDescent="0.4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46"/>
      <c r="N19" s="46"/>
      <c r="O19" s="46"/>
    </row>
    <row r="20" spans="2:15" s="13" customFormat="1" ht="18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46"/>
      <c r="N20" s="46"/>
      <c r="O20" s="46"/>
    </row>
    <row r="21" spans="2:15" s="13" customFormat="1" ht="18" x14ac:dyDescent="0.4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46"/>
      <c r="N21" s="46"/>
      <c r="O21" s="46"/>
    </row>
    <row r="22" spans="2:15" s="13" customFormat="1" ht="18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6"/>
      <c r="N22" s="46"/>
      <c r="O22" s="46"/>
    </row>
    <row r="23" spans="2:15" s="13" customFormat="1" ht="18" x14ac:dyDescent="0.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6"/>
      <c r="N23" s="46"/>
      <c r="O23" s="46"/>
    </row>
    <row r="24" spans="2:15" s="13" customFormat="1" ht="18" x14ac:dyDescent="0.4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6"/>
      <c r="N24" s="46"/>
      <c r="O24" s="46"/>
    </row>
    <row r="25" spans="2:15" s="13" customFormat="1" ht="18" x14ac:dyDescent="0.4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6"/>
      <c r="N25" s="46"/>
      <c r="O25" s="46"/>
    </row>
    <row r="26" spans="2:15" s="13" customFormat="1" ht="18" x14ac:dyDescent="0.4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6"/>
      <c r="N26" s="46"/>
      <c r="O26" s="46"/>
    </row>
    <row r="27" spans="2:15" s="13" customFormat="1" ht="18" x14ac:dyDescent="0.4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6"/>
      <c r="N27" s="46"/>
      <c r="O27" s="46"/>
    </row>
    <row r="28" spans="2:15" s="13" customFormat="1" ht="18" x14ac:dyDescent="0.4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46"/>
      <c r="N28" s="46"/>
      <c r="O28" s="46"/>
    </row>
    <row r="29" spans="2:15" s="13" customFormat="1" ht="18" x14ac:dyDescent="0.4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46"/>
      <c r="N29" s="46"/>
      <c r="O29" s="46"/>
    </row>
    <row r="30" spans="2:15" s="13" customFormat="1" ht="18" x14ac:dyDescent="0.4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46"/>
      <c r="N30" s="46"/>
      <c r="O30" s="46"/>
    </row>
    <row r="31" spans="2:15" s="13" customFormat="1" ht="18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6"/>
      <c r="N31" s="46"/>
      <c r="O31" s="46"/>
    </row>
    <row r="32" spans="2:15" s="13" customFormat="1" ht="18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46"/>
      <c r="N32" s="46"/>
      <c r="O32" s="46"/>
    </row>
    <row r="33" spans="2:15" s="13" customFormat="1" ht="18" x14ac:dyDescent="0.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46"/>
      <c r="N33" s="46"/>
      <c r="O33" s="46"/>
    </row>
    <row r="34" spans="2:15" s="13" customFormat="1" ht="18" x14ac:dyDescent="0.4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46"/>
      <c r="N34" s="46"/>
      <c r="O34" s="46"/>
    </row>
    <row r="35" spans="2:15" s="13" customFormat="1" ht="18" x14ac:dyDescent="0.4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46"/>
      <c r="N35" s="46"/>
      <c r="O35" s="46"/>
    </row>
    <row r="36" spans="2:15" s="13" customFormat="1" ht="18" x14ac:dyDescent="0.4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46"/>
      <c r="N36" s="46"/>
      <c r="O36" s="46"/>
    </row>
    <row r="37" spans="2:15" s="13" customFormat="1" ht="18" x14ac:dyDescent="0.4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46"/>
      <c r="N37" s="46"/>
      <c r="O37" s="46"/>
    </row>
    <row r="38" spans="2:15" s="13" customFormat="1" ht="18" x14ac:dyDescent="0.4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46"/>
      <c r="N38" s="46"/>
      <c r="O38" s="46"/>
    </row>
    <row r="39" spans="2:15" s="13" customFormat="1" ht="18" x14ac:dyDescent="0.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46"/>
      <c r="N39" s="46"/>
      <c r="O39" s="46"/>
    </row>
    <row r="40" spans="2:15" s="13" customFormat="1" ht="18" x14ac:dyDescent="0.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46"/>
      <c r="N40" s="46"/>
      <c r="O40" s="46"/>
    </row>
    <row r="41" spans="2:15" s="13" customFormat="1" ht="18" x14ac:dyDescent="0.4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46"/>
      <c r="N41" s="46"/>
      <c r="O41" s="46"/>
    </row>
    <row r="42" spans="2:15" s="13" customFormat="1" ht="18" x14ac:dyDescent="0.4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46"/>
      <c r="N42" s="46"/>
      <c r="O42" s="46"/>
    </row>
    <row r="43" spans="2:15" s="13" customFormat="1" ht="18" x14ac:dyDescent="0.4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46"/>
      <c r="N43" s="46"/>
      <c r="O43" s="46"/>
    </row>
    <row r="44" spans="2:15" s="13" customFormat="1" ht="18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46"/>
      <c r="N44" s="46"/>
      <c r="O44" s="46"/>
    </row>
    <row r="45" spans="2:15" s="13" customFormat="1" ht="18" x14ac:dyDescent="0.4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46"/>
      <c r="N45" s="46"/>
      <c r="O45" s="46"/>
    </row>
    <row r="46" spans="2:15" s="13" customFormat="1" ht="18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46"/>
      <c r="N46" s="46"/>
      <c r="O46" s="46"/>
    </row>
    <row r="47" spans="2:15" s="13" customFormat="1" ht="18" x14ac:dyDescent="0.4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46"/>
      <c r="N47" s="46"/>
      <c r="O47" s="46"/>
    </row>
    <row r="48" spans="2:15" s="13" customFormat="1" ht="18" x14ac:dyDescent="0.4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46"/>
      <c r="N48" s="46"/>
      <c r="O48" s="46"/>
    </row>
    <row r="49" spans="2:15" s="13" customFormat="1" ht="18" x14ac:dyDescent="0.4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46"/>
      <c r="N49" s="46"/>
      <c r="O49" s="46"/>
    </row>
    <row r="50" spans="2:15" s="13" customFormat="1" ht="18" x14ac:dyDescent="0.4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46"/>
      <c r="N50" s="46"/>
      <c r="O50" s="46"/>
    </row>
    <row r="51" spans="2:15" s="13" customFormat="1" ht="18" x14ac:dyDescent="0.4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46"/>
      <c r="N51" s="46"/>
      <c r="O51" s="46"/>
    </row>
    <row r="52" spans="2:15" s="13" customFormat="1" ht="18" x14ac:dyDescent="0.4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46"/>
      <c r="N52" s="46"/>
      <c r="O52" s="46"/>
    </row>
    <row r="53" spans="2:15" s="13" customFormat="1" ht="18" x14ac:dyDescent="0.4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46"/>
      <c r="N53" s="46"/>
      <c r="O53" s="46"/>
    </row>
    <row r="54" spans="2:15" s="13" customFormat="1" ht="18" x14ac:dyDescent="0.4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46"/>
      <c r="N54" s="46"/>
      <c r="O54" s="46"/>
    </row>
    <row r="55" spans="2:15" s="13" customFormat="1" ht="18" x14ac:dyDescent="0.4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6"/>
      <c r="N55" s="46"/>
      <c r="O55" s="46"/>
    </row>
    <row r="56" spans="2:15" s="13" customFormat="1" ht="18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6"/>
      <c r="N56" s="46"/>
      <c r="O56" s="46"/>
    </row>
    <row r="57" spans="2:15" s="13" customFormat="1" ht="18" x14ac:dyDescent="0.4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46"/>
      <c r="N57" s="46"/>
      <c r="O57" s="46"/>
    </row>
    <row r="58" spans="2:15" s="13" customFormat="1" ht="18" x14ac:dyDescent="0.4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6"/>
      <c r="N58" s="46"/>
      <c r="O58" s="46"/>
    </row>
    <row r="59" spans="2:15" s="13" customFormat="1" ht="18" x14ac:dyDescent="0.4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6"/>
      <c r="N59" s="46"/>
      <c r="O59" s="46"/>
    </row>
    <row r="60" spans="2:15" s="13" customFormat="1" ht="18" x14ac:dyDescent="0.4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6"/>
      <c r="N60" s="46"/>
      <c r="O60" s="46"/>
    </row>
    <row r="61" spans="2:15" s="13" customFormat="1" ht="18" x14ac:dyDescent="0.4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6"/>
      <c r="N61" s="46"/>
      <c r="O61" s="46"/>
    </row>
    <row r="62" spans="2:15" s="13" customFormat="1" ht="18" x14ac:dyDescent="0.4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6"/>
      <c r="N62" s="46"/>
      <c r="O62" s="46"/>
    </row>
    <row r="63" spans="2:15" s="13" customFormat="1" ht="18" x14ac:dyDescent="0.4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6"/>
      <c r="N63" s="46"/>
      <c r="O63" s="46"/>
    </row>
    <row r="64" spans="2:15" s="13" customFormat="1" ht="18" x14ac:dyDescent="0.4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46"/>
      <c r="N64" s="46"/>
      <c r="O64" s="46"/>
    </row>
    <row r="65" spans="2:15" s="13" customFormat="1" ht="18" x14ac:dyDescent="0.4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6"/>
      <c r="N65" s="46"/>
      <c r="O65" s="46"/>
    </row>
    <row r="66" spans="2:15" s="13" customFormat="1" ht="18" x14ac:dyDescent="0.4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46"/>
      <c r="N66" s="46"/>
      <c r="O66" s="46"/>
    </row>
    <row r="67" spans="2:15" s="13" customFormat="1" ht="18" x14ac:dyDescent="0.4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6"/>
      <c r="N67" s="46"/>
      <c r="O67" s="46"/>
    </row>
    <row r="68" spans="2:15" s="13" customFormat="1" ht="18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6"/>
      <c r="N68" s="46"/>
      <c r="O68" s="46"/>
    </row>
    <row r="69" spans="2:15" s="13" customFormat="1" ht="18" x14ac:dyDescent="0.4">
      <c r="M69" s="46"/>
      <c r="N69" s="46"/>
      <c r="O69" s="46"/>
    </row>
    <row r="70" spans="2:15" s="13" customFormat="1" ht="18" x14ac:dyDescent="0.4">
      <c r="M70" s="46"/>
      <c r="N70" s="46"/>
      <c r="O70" s="46"/>
    </row>
    <row r="71" spans="2:15" s="13" customFormat="1" ht="18" x14ac:dyDescent="0.4">
      <c r="M71" s="46"/>
      <c r="N71" s="46"/>
      <c r="O71" s="46"/>
    </row>
    <row r="72" spans="2:15" s="13" customFormat="1" ht="18" x14ac:dyDescent="0.4">
      <c r="M72" s="46"/>
      <c r="N72" s="46"/>
      <c r="O72" s="46"/>
    </row>
    <row r="73" spans="2:15" s="13" customFormat="1" ht="18" x14ac:dyDescent="0.4">
      <c r="M73" s="46"/>
      <c r="N73" s="46"/>
      <c r="O73" s="46"/>
    </row>
    <row r="74" spans="2:15" s="13" customFormat="1" ht="18" x14ac:dyDescent="0.4">
      <c r="M74" s="46"/>
      <c r="N74" s="46"/>
      <c r="O74" s="46"/>
    </row>
    <row r="75" spans="2:15" s="13" customFormat="1" ht="18" x14ac:dyDescent="0.4">
      <c r="M75" s="46"/>
      <c r="N75" s="46"/>
      <c r="O75" s="46"/>
    </row>
    <row r="76" spans="2:15" s="13" customFormat="1" ht="18" x14ac:dyDescent="0.4">
      <c r="M76" s="46"/>
      <c r="N76" s="46"/>
      <c r="O76" s="46"/>
    </row>
    <row r="77" spans="2:15" s="13" customFormat="1" ht="18" x14ac:dyDescent="0.4">
      <c r="M77" s="46"/>
      <c r="N77" s="46"/>
      <c r="O77" s="46"/>
    </row>
    <row r="78" spans="2:15" s="13" customFormat="1" ht="18" x14ac:dyDescent="0.4">
      <c r="M78" s="46"/>
      <c r="N78" s="46"/>
      <c r="O78" s="46"/>
    </row>
    <row r="79" spans="2:15" s="13" customFormat="1" ht="18" x14ac:dyDescent="0.4">
      <c r="M79" s="46"/>
      <c r="N79" s="46"/>
      <c r="O79" s="46"/>
    </row>
    <row r="80" spans="2:15" s="13" customFormat="1" ht="18" x14ac:dyDescent="0.4">
      <c r="M80" s="46"/>
      <c r="N80" s="46"/>
      <c r="O80" s="46"/>
    </row>
    <row r="81" spans="13:15" s="13" customFormat="1" ht="18" x14ac:dyDescent="0.4">
      <c r="M81" s="46"/>
      <c r="N81" s="46"/>
      <c r="O81" s="46"/>
    </row>
    <row r="82" spans="13:15" s="13" customFormat="1" ht="18" x14ac:dyDescent="0.4">
      <c r="M82" s="46"/>
      <c r="N82" s="46"/>
      <c r="O82" s="46"/>
    </row>
    <row r="83" spans="13:15" s="13" customFormat="1" ht="18" x14ac:dyDescent="0.4">
      <c r="M83" s="46"/>
      <c r="N83" s="46"/>
      <c r="O83" s="46"/>
    </row>
    <row r="84" spans="13:15" s="13" customFormat="1" ht="18" x14ac:dyDescent="0.4">
      <c r="M84" s="46"/>
      <c r="N84" s="46"/>
      <c r="O84" s="46"/>
    </row>
    <row r="85" spans="13:15" s="13" customFormat="1" ht="18" x14ac:dyDescent="0.4">
      <c r="M85" s="46"/>
      <c r="N85" s="46"/>
      <c r="O85" s="46"/>
    </row>
    <row r="86" spans="13:15" s="13" customFormat="1" ht="18" x14ac:dyDescent="0.4">
      <c r="M86" s="46"/>
      <c r="N86" s="46"/>
      <c r="O86" s="46"/>
    </row>
    <row r="87" spans="13:15" s="13" customFormat="1" ht="18" x14ac:dyDescent="0.4">
      <c r="M87" s="46"/>
      <c r="N87" s="46"/>
      <c r="O87" s="46"/>
    </row>
    <row r="88" spans="13:15" s="13" customFormat="1" ht="18" x14ac:dyDescent="0.4">
      <c r="M88" s="46"/>
      <c r="N88" s="46"/>
      <c r="O88" s="46"/>
    </row>
    <row r="89" spans="13:15" s="13" customFormat="1" ht="18" x14ac:dyDescent="0.4">
      <c r="M89" s="46"/>
      <c r="N89" s="46"/>
      <c r="O89" s="46"/>
    </row>
    <row r="90" spans="13:15" s="13" customFormat="1" ht="18" x14ac:dyDescent="0.4">
      <c r="M90" s="46"/>
      <c r="N90" s="46"/>
      <c r="O90" s="46"/>
    </row>
    <row r="91" spans="13:15" s="13" customFormat="1" ht="18" x14ac:dyDescent="0.4">
      <c r="M91" s="46"/>
      <c r="N91" s="46"/>
      <c r="O91" s="46"/>
    </row>
    <row r="92" spans="13:15" s="13" customFormat="1" ht="18" x14ac:dyDescent="0.4">
      <c r="M92" s="46"/>
      <c r="N92" s="46"/>
      <c r="O92" s="46"/>
    </row>
    <row r="93" spans="13:15" s="13" customFormat="1" ht="18" x14ac:dyDescent="0.4">
      <c r="M93" s="46"/>
      <c r="N93" s="46"/>
      <c r="O93" s="46"/>
    </row>
    <row r="94" spans="13:15" s="13" customFormat="1" ht="18" x14ac:dyDescent="0.4">
      <c r="M94" s="46"/>
      <c r="N94" s="46"/>
      <c r="O94" s="46"/>
    </row>
    <row r="95" spans="13:15" s="13" customFormat="1" ht="18" x14ac:dyDescent="0.4">
      <c r="M95" s="46"/>
      <c r="N95" s="46"/>
      <c r="O95" s="46"/>
    </row>
    <row r="96" spans="13:15" s="13" customFormat="1" ht="18" x14ac:dyDescent="0.4">
      <c r="M96" s="46"/>
      <c r="N96" s="46"/>
      <c r="O96" s="46"/>
    </row>
    <row r="97" spans="13:15" s="13" customFormat="1" ht="18" x14ac:dyDescent="0.4">
      <c r="M97" s="46"/>
      <c r="N97" s="46"/>
      <c r="O97" s="46"/>
    </row>
    <row r="98" spans="13:15" s="13" customFormat="1" ht="18" x14ac:dyDescent="0.4">
      <c r="M98" s="46"/>
      <c r="N98" s="46"/>
      <c r="O98" s="46"/>
    </row>
    <row r="99" spans="13:15" s="13" customFormat="1" ht="18" x14ac:dyDescent="0.4">
      <c r="M99" s="46"/>
      <c r="N99" s="46"/>
      <c r="O99" s="46"/>
    </row>
    <row r="100" spans="13:15" s="13" customFormat="1" ht="18" x14ac:dyDescent="0.4">
      <c r="M100" s="46"/>
      <c r="N100" s="46"/>
      <c r="O100" s="46"/>
    </row>
    <row r="101" spans="13:15" s="13" customFormat="1" ht="18" x14ac:dyDescent="0.4">
      <c r="M101" s="46"/>
      <c r="N101" s="46"/>
      <c r="O101" s="46"/>
    </row>
    <row r="102" spans="13:15" s="13" customFormat="1" ht="18" x14ac:dyDescent="0.4">
      <c r="M102" s="46"/>
      <c r="N102" s="46"/>
      <c r="O102" s="46"/>
    </row>
    <row r="103" spans="13:15" s="13" customFormat="1" ht="18" x14ac:dyDescent="0.4">
      <c r="M103" s="46"/>
      <c r="N103" s="46"/>
      <c r="O103" s="46"/>
    </row>
    <row r="104" spans="13:15" s="13" customFormat="1" ht="18" x14ac:dyDescent="0.4">
      <c r="M104" s="46"/>
      <c r="N104" s="46"/>
      <c r="O104" s="46"/>
    </row>
    <row r="105" spans="13:15" s="13" customFormat="1" ht="18" x14ac:dyDescent="0.4">
      <c r="M105" s="46"/>
      <c r="N105" s="46"/>
      <c r="O105" s="46"/>
    </row>
    <row r="106" spans="13:15" s="13" customFormat="1" ht="18" x14ac:dyDescent="0.4">
      <c r="M106" s="46"/>
      <c r="N106" s="46"/>
      <c r="O106" s="46"/>
    </row>
    <row r="107" spans="13:15" s="13" customFormat="1" ht="18" x14ac:dyDescent="0.4">
      <c r="M107" s="46"/>
      <c r="N107" s="46"/>
      <c r="O107" s="46"/>
    </row>
    <row r="108" spans="13:15" s="13" customFormat="1" ht="18" x14ac:dyDescent="0.4">
      <c r="M108" s="46"/>
      <c r="N108" s="46"/>
      <c r="O108" s="46"/>
    </row>
    <row r="109" spans="13:15" s="13" customFormat="1" ht="18" x14ac:dyDescent="0.4">
      <c r="M109" s="46"/>
      <c r="N109" s="46"/>
      <c r="O109" s="46"/>
    </row>
    <row r="110" spans="13:15" s="13" customFormat="1" ht="18" x14ac:dyDescent="0.4">
      <c r="M110" s="46"/>
      <c r="N110" s="46"/>
      <c r="O110" s="46"/>
    </row>
    <row r="111" spans="13:15" s="13" customFormat="1" ht="18" x14ac:dyDescent="0.4">
      <c r="M111" s="46"/>
      <c r="N111" s="46"/>
      <c r="O111" s="46"/>
    </row>
    <row r="112" spans="13:15" s="13" customFormat="1" ht="18" x14ac:dyDescent="0.4">
      <c r="M112" s="46"/>
      <c r="N112" s="46"/>
      <c r="O112" s="46"/>
    </row>
    <row r="113" spans="13:15" s="13" customFormat="1" ht="18" x14ac:dyDescent="0.4">
      <c r="M113" s="46"/>
      <c r="N113" s="46"/>
      <c r="O113" s="46"/>
    </row>
    <row r="114" spans="13:15" s="13" customFormat="1" ht="18" x14ac:dyDescent="0.4">
      <c r="M114" s="46"/>
      <c r="N114" s="46"/>
      <c r="O114" s="46"/>
    </row>
    <row r="115" spans="13:15" s="13" customFormat="1" ht="18" x14ac:dyDescent="0.4">
      <c r="M115" s="46"/>
      <c r="N115" s="46"/>
      <c r="O115" s="46"/>
    </row>
    <row r="116" spans="13:15" s="13" customFormat="1" ht="18" x14ac:dyDescent="0.4">
      <c r="M116" s="46"/>
      <c r="N116" s="46"/>
      <c r="O116" s="46"/>
    </row>
    <row r="117" spans="13:15" s="13" customFormat="1" ht="18" x14ac:dyDescent="0.4">
      <c r="M117" s="46"/>
      <c r="N117" s="46"/>
      <c r="O117" s="46"/>
    </row>
    <row r="118" spans="13:15" s="13" customFormat="1" ht="18" x14ac:dyDescent="0.4">
      <c r="M118" s="46"/>
      <c r="N118" s="46"/>
      <c r="O118" s="46"/>
    </row>
    <row r="119" spans="13:15" s="13" customFormat="1" ht="18" x14ac:dyDescent="0.4">
      <c r="M119" s="46"/>
      <c r="N119" s="46"/>
      <c r="O119" s="46"/>
    </row>
    <row r="120" spans="13:15" s="13" customFormat="1" ht="18" x14ac:dyDescent="0.4">
      <c r="M120" s="46"/>
      <c r="N120" s="46"/>
      <c r="O120" s="46"/>
    </row>
    <row r="121" spans="13:15" s="13" customFormat="1" ht="18" x14ac:dyDescent="0.4">
      <c r="M121" s="46"/>
      <c r="N121" s="46"/>
      <c r="O121" s="46"/>
    </row>
    <row r="122" spans="13:15" s="13" customFormat="1" ht="18" x14ac:dyDescent="0.4">
      <c r="M122" s="46"/>
      <c r="N122" s="46"/>
      <c r="O122" s="46"/>
    </row>
  </sheetData>
  <mergeCells count="12">
    <mergeCell ref="M3:M5"/>
    <mergeCell ref="G3:G5"/>
    <mergeCell ref="H3:H5"/>
    <mergeCell ref="I3:I5"/>
    <mergeCell ref="J3:J5"/>
    <mergeCell ref="L3:L5"/>
    <mergeCell ref="K3:K5"/>
    <mergeCell ref="C3:C5"/>
    <mergeCell ref="B3:B5"/>
    <mergeCell ref="D3:D5"/>
    <mergeCell ref="E3:E5"/>
    <mergeCell ref="F3:F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5B37-7C2E-4947-BBA7-7FC5CB0C1773}">
  <sheetPr>
    <tabColor theme="7" tint="0.39997558519241921"/>
  </sheetPr>
  <dimension ref="A1:I21"/>
  <sheetViews>
    <sheetView topLeftCell="A7" workbookViewId="0">
      <selection activeCell="H16" sqref="H16"/>
    </sheetView>
  </sheetViews>
  <sheetFormatPr defaultColWidth="9.3046875" defaultRowHeight="18" x14ac:dyDescent="0.4"/>
  <cols>
    <col min="1" max="1" width="5.53515625" style="13" customWidth="1"/>
    <col min="2" max="2" width="22" style="13" customWidth="1"/>
    <col min="3" max="3" width="14.15234375" style="13" customWidth="1"/>
    <col min="4" max="4" width="20.69140625" style="13" customWidth="1"/>
    <col min="5" max="5" width="19.3828125" style="13" customWidth="1"/>
    <col min="6" max="6" width="18.69140625" style="13" customWidth="1"/>
    <col min="7" max="16384" width="9.3046875" style="13"/>
  </cols>
  <sheetData>
    <row r="1" spans="1:9" ht="32.700000000000003" customHeight="1" x14ac:dyDescent="0.4">
      <c r="A1" s="36" t="s">
        <v>42</v>
      </c>
      <c r="B1" s="36"/>
      <c r="C1" s="36"/>
      <c r="D1" s="36"/>
      <c r="E1" s="36"/>
      <c r="F1" s="36"/>
      <c r="G1" s="17"/>
      <c r="H1" s="17"/>
      <c r="I1" s="17"/>
    </row>
    <row r="2" spans="1:9" ht="21.75" customHeight="1" x14ac:dyDescent="0.4">
      <c r="A2" s="15"/>
      <c r="B2" s="15" t="s">
        <v>43</v>
      </c>
      <c r="C2" s="15" t="s">
        <v>44</v>
      </c>
      <c r="D2" s="15" t="s">
        <v>45</v>
      </c>
      <c r="E2" s="15" t="s">
        <v>46</v>
      </c>
      <c r="F2" s="15" t="s">
        <v>47</v>
      </c>
    </row>
    <row r="3" spans="1:9" x14ac:dyDescent="0.4">
      <c r="A3" s="15">
        <v>1</v>
      </c>
      <c r="B3" s="15"/>
      <c r="C3" s="15"/>
      <c r="D3" s="15"/>
      <c r="E3" s="15"/>
      <c r="F3" s="15"/>
    </row>
    <row r="4" spans="1:9" x14ac:dyDescent="0.4">
      <c r="A4" s="15">
        <v>2</v>
      </c>
      <c r="B4" s="15"/>
      <c r="C4" s="15"/>
      <c r="D4" s="15"/>
      <c r="E4" s="15"/>
      <c r="F4" s="15"/>
    </row>
    <row r="5" spans="1:9" x14ac:dyDescent="0.4">
      <c r="A5" s="15">
        <v>3</v>
      </c>
      <c r="B5" s="15"/>
      <c r="C5" s="15"/>
      <c r="D5" s="15"/>
      <c r="E5" s="15"/>
      <c r="F5" s="15"/>
    </row>
    <row r="6" spans="1:9" x14ac:dyDescent="0.4">
      <c r="A6" s="15">
        <v>4</v>
      </c>
      <c r="B6" s="15"/>
      <c r="C6" s="15"/>
      <c r="D6" s="15"/>
      <c r="E6" s="15"/>
      <c r="F6" s="15"/>
    </row>
    <row r="7" spans="1:9" x14ac:dyDescent="0.4">
      <c r="A7" s="27"/>
      <c r="B7" s="27"/>
      <c r="C7" s="27"/>
      <c r="D7" s="27"/>
      <c r="E7" s="27"/>
      <c r="F7" s="27"/>
    </row>
    <row r="8" spans="1:9" ht="25.5" customHeight="1" x14ac:dyDescent="0.4">
      <c r="A8" s="37" t="s">
        <v>48</v>
      </c>
      <c r="B8" s="37"/>
      <c r="C8" s="37"/>
      <c r="D8" s="37"/>
      <c r="E8" s="37"/>
      <c r="F8" s="37"/>
    </row>
    <row r="9" spans="1:9" ht="30" customHeight="1" x14ac:dyDescent="0.4">
      <c r="A9" s="28"/>
      <c r="B9" s="28" t="s">
        <v>43</v>
      </c>
      <c r="C9" s="28" t="s">
        <v>44</v>
      </c>
      <c r="D9" s="28" t="s">
        <v>45</v>
      </c>
      <c r="E9" s="28" t="s">
        <v>46</v>
      </c>
      <c r="F9" s="28" t="s">
        <v>49</v>
      </c>
    </row>
    <row r="10" spans="1:9" ht="36" x14ac:dyDescent="0.4">
      <c r="A10" s="15">
        <v>1</v>
      </c>
      <c r="B10" s="15" t="s">
        <v>50</v>
      </c>
      <c r="C10" s="15"/>
      <c r="D10" s="15"/>
      <c r="E10" s="15"/>
      <c r="F10" s="15"/>
    </row>
    <row r="11" spans="1:9" x14ac:dyDescent="0.4">
      <c r="A11" s="15">
        <v>2</v>
      </c>
      <c r="B11" s="15" t="s">
        <v>51</v>
      </c>
      <c r="C11" s="15"/>
      <c r="D11" s="15"/>
      <c r="E11" s="15"/>
      <c r="F11" s="15"/>
    </row>
    <row r="12" spans="1:9" ht="54" x14ac:dyDescent="0.4">
      <c r="A12" s="15">
        <v>3</v>
      </c>
      <c r="B12" s="15" t="s">
        <v>52</v>
      </c>
      <c r="C12" s="15"/>
      <c r="D12" s="15"/>
      <c r="E12" s="15"/>
      <c r="F12" s="15"/>
    </row>
    <row r="13" spans="1:9" x14ac:dyDescent="0.4">
      <c r="A13" s="15">
        <v>4</v>
      </c>
      <c r="B13" s="15" t="s">
        <v>53</v>
      </c>
      <c r="C13" s="15"/>
      <c r="D13" s="15"/>
      <c r="E13" s="15"/>
      <c r="F13" s="15"/>
    </row>
    <row r="14" spans="1:9" x14ac:dyDescent="0.4">
      <c r="A14" s="27">
        <v>5</v>
      </c>
      <c r="B14" s="27" t="s">
        <v>54</v>
      </c>
      <c r="C14" s="27"/>
      <c r="D14" s="27"/>
      <c r="E14" s="27"/>
      <c r="F14" s="27"/>
    </row>
    <row r="15" spans="1:9" x14ac:dyDescent="0.4">
      <c r="A15" s="37" t="s">
        <v>55</v>
      </c>
      <c r="B15" s="37"/>
      <c r="C15" s="37"/>
      <c r="D15" s="37"/>
      <c r="E15" s="37"/>
      <c r="F15" s="37"/>
    </row>
    <row r="16" spans="1:9" x14ac:dyDescent="0.4">
      <c r="A16" s="28"/>
      <c r="B16" s="28" t="s">
        <v>43</v>
      </c>
      <c r="C16" s="28" t="s">
        <v>44</v>
      </c>
      <c r="D16" s="28" t="s">
        <v>45</v>
      </c>
      <c r="E16" s="28" t="s">
        <v>46</v>
      </c>
      <c r="F16" s="28" t="s">
        <v>49</v>
      </c>
    </row>
    <row r="17" spans="1:6" x14ac:dyDescent="0.4">
      <c r="A17" s="15">
        <v>1</v>
      </c>
      <c r="B17" s="15"/>
      <c r="C17" s="15"/>
      <c r="D17" s="15"/>
      <c r="E17" s="15"/>
      <c r="F17" s="15"/>
    </row>
    <row r="18" spans="1:6" x14ac:dyDescent="0.4">
      <c r="A18" s="15">
        <v>2</v>
      </c>
      <c r="B18" s="15"/>
      <c r="C18" s="15"/>
      <c r="D18" s="15"/>
      <c r="E18" s="15"/>
      <c r="F18" s="15"/>
    </row>
    <row r="19" spans="1:6" x14ac:dyDescent="0.4">
      <c r="A19" s="15">
        <v>3</v>
      </c>
      <c r="B19" s="15"/>
      <c r="C19" s="15"/>
      <c r="D19" s="15"/>
      <c r="E19" s="15"/>
      <c r="F19" s="15"/>
    </row>
    <row r="20" spans="1:6" x14ac:dyDescent="0.4">
      <c r="A20" s="15">
        <v>4</v>
      </c>
      <c r="B20" s="15"/>
      <c r="C20" s="15"/>
      <c r="D20" s="15"/>
      <c r="E20" s="15"/>
      <c r="F20" s="15"/>
    </row>
    <row r="21" spans="1:6" x14ac:dyDescent="0.4">
      <c r="A21" s="15">
        <v>5</v>
      </c>
      <c r="B21" s="15"/>
      <c r="C21" s="15"/>
      <c r="D21" s="15"/>
      <c r="E21" s="15"/>
      <c r="F21" s="15"/>
    </row>
  </sheetData>
  <mergeCells count="3">
    <mergeCell ref="A1:F1"/>
    <mergeCell ref="A8:F8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9D4D-64EB-470D-BC0D-D47D3B689DAC}">
  <sheetPr>
    <tabColor theme="7" tint="0.39997558519241921"/>
  </sheetPr>
  <dimension ref="A1:I21"/>
  <sheetViews>
    <sheetView workbookViewId="0">
      <selection activeCell="E24" sqref="E24"/>
    </sheetView>
  </sheetViews>
  <sheetFormatPr defaultColWidth="9.3046875" defaultRowHeight="18" x14ac:dyDescent="0.4"/>
  <cols>
    <col min="1" max="1" width="5.53515625" style="13" customWidth="1"/>
    <col min="2" max="2" width="22" style="13" customWidth="1"/>
    <col min="3" max="3" width="14.15234375" style="13" customWidth="1"/>
    <col min="4" max="4" width="20.69140625" style="13" customWidth="1"/>
    <col min="5" max="5" width="19.3828125" style="13" customWidth="1"/>
    <col min="6" max="6" width="20.3046875" style="13" customWidth="1"/>
    <col min="7" max="16384" width="9.3046875" style="13"/>
  </cols>
  <sheetData>
    <row r="1" spans="1:9" ht="32.700000000000003" customHeight="1" x14ac:dyDescent="0.4">
      <c r="A1" s="36" t="s">
        <v>56</v>
      </c>
      <c r="B1" s="36"/>
      <c r="C1" s="36"/>
      <c r="D1" s="36"/>
      <c r="E1" s="36"/>
      <c r="F1" s="36"/>
      <c r="G1" s="17"/>
      <c r="H1" s="17"/>
      <c r="I1" s="17"/>
    </row>
    <row r="2" spans="1:9" ht="33" customHeight="1" x14ac:dyDescent="0.4">
      <c r="A2" s="15"/>
      <c r="B2" s="15" t="s">
        <v>43</v>
      </c>
      <c r="C2" s="15" t="s">
        <v>44</v>
      </c>
      <c r="D2" s="15" t="s">
        <v>45</v>
      </c>
      <c r="E2" s="15" t="s">
        <v>46</v>
      </c>
      <c r="F2" s="15" t="s">
        <v>47</v>
      </c>
    </row>
    <row r="3" spans="1:9" x14ac:dyDescent="0.4">
      <c r="A3" s="15">
        <v>1</v>
      </c>
      <c r="B3" s="15"/>
      <c r="C3" s="15"/>
      <c r="D3" s="15"/>
      <c r="E3" s="15"/>
      <c r="F3" s="15"/>
    </row>
    <row r="4" spans="1:9" x14ac:dyDescent="0.4">
      <c r="A4" s="15">
        <v>2</v>
      </c>
      <c r="B4" s="15"/>
      <c r="C4" s="15"/>
      <c r="D4" s="15"/>
      <c r="E4" s="15"/>
      <c r="F4" s="15"/>
    </row>
    <row r="5" spans="1:9" x14ac:dyDescent="0.4">
      <c r="A5" s="15">
        <v>3</v>
      </c>
      <c r="B5" s="15"/>
      <c r="C5" s="15"/>
      <c r="D5" s="15"/>
      <c r="E5" s="15"/>
      <c r="F5" s="15"/>
    </row>
    <row r="6" spans="1:9" x14ac:dyDescent="0.4">
      <c r="A6" s="15">
        <v>4</v>
      </c>
      <c r="B6" s="15"/>
      <c r="C6" s="15"/>
      <c r="D6" s="15"/>
      <c r="E6" s="15"/>
      <c r="F6" s="15"/>
    </row>
    <row r="7" spans="1:9" x14ac:dyDescent="0.4">
      <c r="A7" s="15"/>
      <c r="B7" s="15"/>
      <c r="C7" s="15"/>
      <c r="D7" s="15"/>
      <c r="E7" s="15"/>
      <c r="F7" s="15"/>
    </row>
    <row r="8" spans="1:9" ht="25.5" customHeight="1" x14ac:dyDescent="0.4">
      <c r="A8" s="38" t="s">
        <v>57</v>
      </c>
      <c r="B8" s="39"/>
      <c r="C8" s="39"/>
      <c r="D8" s="39"/>
      <c r="E8" s="39"/>
      <c r="F8" s="39"/>
    </row>
    <row r="9" spans="1:9" ht="30" customHeight="1" x14ac:dyDescent="0.4">
      <c r="A9" s="15"/>
      <c r="B9" s="15" t="s">
        <v>43</v>
      </c>
      <c r="C9" s="15" t="s">
        <v>44</v>
      </c>
      <c r="D9" s="15" t="s">
        <v>45</v>
      </c>
      <c r="E9" s="15" t="s">
        <v>46</v>
      </c>
      <c r="F9" s="15" t="s">
        <v>49</v>
      </c>
    </row>
    <row r="10" spans="1:9" x14ac:dyDescent="0.4">
      <c r="A10" s="15">
        <v>1</v>
      </c>
      <c r="B10" s="15"/>
      <c r="C10" s="15"/>
      <c r="D10" s="15"/>
      <c r="E10" s="15"/>
      <c r="F10" s="15"/>
    </row>
    <row r="11" spans="1:9" x14ac:dyDescent="0.4">
      <c r="A11" s="15">
        <v>2</v>
      </c>
      <c r="B11" s="15"/>
      <c r="C11" s="15"/>
      <c r="D11" s="15"/>
      <c r="E11" s="15"/>
      <c r="F11" s="15"/>
    </row>
    <row r="12" spans="1:9" x14ac:dyDescent="0.4">
      <c r="A12" s="15">
        <v>3</v>
      </c>
      <c r="B12" s="15"/>
      <c r="C12" s="15"/>
      <c r="D12" s="15"/>
      <c r="E12" s="15"/>
      <c r="F12" s="15"/>
    </row>
    <row r="13" spans="1:9" x14ac:dyDescent="0.4">
      <c r="A13" s="15">
        <v>4</v>
      </c>
      <c r="B13" s="15"/>
      <c r="C13" s="15"/>
      <c r="D13" s="15"/>
      <c r="E13" s="15"/>
      <c r="F13" s="15"/>
    </row>
    <row r="14" spans="1:9" x14ac:dyDescent="0.4">
      <c r="A14" s="15">
        <v>5</v>
      </c>
      <c r="B14" s="15"/>
      <c r="C14" s="15"/>
      <c r="D14" s="15"/>
      <c r="E14" s="15"/>
      <c r="F14" s="15"/>
    </row>
    <row r="15" spans="1:9" x14ac:dyDescent="0.4">
      <c r="A15" s="25"/>
      <c r="B15" s="26"/>
      <c r="C15" s="26"/>
      <c r="D15" s="26"/>
      <c r="E15" s="26"/>
      <c r="F15" s="26"/>
    </row>
    <row r="16" spans="1:9" ht="31.75" customHeight="1" x14ac:dyDescent="0.4">
      <c r="A16" s="38" t="s">
        <v>58</v>
      </c>
      <c r="B16" s="39"/>
      <c r="C16" s="39"/>
      <c r="D16" s="39"/>
      <c r="E16" s="39"/>
      <c r="F16" s="39"/>
    </row>
    <row r="17" spans="1:6" ht="30" customHeight="1" x14ac:dyDescent="0.4">
      <c r="A17" s="15"/>
      <c r="B17" s="15" t="s">
        <v>43</v>
      </c>
      <c r="C17" s="15" t="s">
        <v>44</v>
      </c>
      <c r="D17" s="15" t="s">
        <v>45</v>
      </c>
      <c r="E17" s="15" t="s">
        <v>46</v>
      </c>
      <c r="F17" s="15" t="s">
        <v>49</v>
      </c>
    </row>
    <row r="18" spans="1:6" x14ac:dyDescent="0.4">
      <c r="A18" s="15">
        <v>1</v>
      </c>
      <c r="B18" s="15" t="s">
        <v>59</v>
      </c>
      <c r="C18" s="15"/>
      <c r="D18" s="15"/>
      <c r="E18" s="15"/>
      <c r="F18" s="15"/>
    </row>
    <row r="19" spans="1:6" x14ac:dyDescent="0.4">
      <c r="A19" s="15">
        <v>2</v>
      </c>
      <c r="B19" s="15"/>
      <c r="C19" s="15"/>
      <c r="D19" s="15"/>
      <c r="E19" s="15"/>
      <c r="F19" s="15"/>
    </row>
    <row r="20" spans="1:6" x14ac:dyDescent="0.4">
      <c r="A20" s="15">
        <v>3</v>
      </c>
      <c r="B20" s="15"/>
      <c r="C20" s="15"/>
      <c r="D20" s="15"/>
      <c r="E20" s="15"/>
      <c r="F20" s="15"/>
    </row>
    <row r="21" spans="1:6" x14ac:dyDescent="0.4">
      <c r="A21" s="15">
        <v>4</v>
      </c>
      <c r="B21" s="15"/>
      <c r="C21" s="15"/>
      <c r="D21" s="15"/>
      <c r="E21" s="15"/>
      <c r="F21" s="15"/>
    </row>
  </sheetData>
  <mergeCells count="3">
    <mergeCell ref="A1:F1"/>
    <mergeCell ref="A8:F8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EAC7-65AD-4D8E-91A3-4CF1CBD722FC}">
  <sheetPr>
    <tabColor theme="7" tint="0.39997558519241921"/>
  </sheetPr>
  <dimension ref="A1:I15"/>
  <sheetViews>
    <sheetView workbookViewId="0">
      <selection activeCell="G7" sqref="G7"/>
    </sheetView>
  </sheetViews>
  <sheetFormatPr defaultColWidth="9.3046875" defaultRowHeight="18" x14ac:dyDescent="0.4"/>
  <cols>
    <col min="1" max="1" width="5.53515625" style="13" customWidth="1"/>
    <col min="2" max="2" width="22" style="13" customWidth="1"/>
    <col min="3" max="3" width="14.15234375" style="13" customWidth="1"/>
    <col min="4" max="4" width="20.69140625" style="13" customWidth="1"/>
    <col min="5" max="5" width="19.3828125" style="13" customWidth="1"/>
    <col min="6" max="6" width="19.15234375" style="13" customWidth="1"/>
    <col min="7" max="16384" width="9.3046875" style="13"/>
  </cols>
  <sheetData>
    <row r="1" spans="1:9" ht="32.700000000000003" customHeight="1" x14ac:dyDescent="0.4">
      <c r="A1" s="36" t="s">
        <v>60</v>
      </c>
      <c r="B1" s="36"/>
      <c r="C1" s="36"/>
      <c r="D1" s="36"/>
      <c r="E1" s="36"/>
      <c r="F1" s="36"/>
      <c r="G1" s="17"/>
      <c r="H1" s="17"/>
      <c r="I1" s="17"/>
    </row>
    <row r="2" spans="1:9" ht="32.25" customHeight="1" x14ac:dyDescent="0.4">
      <c r="A2" s="15"/>
      <c r="B2" s="15" t="s">
        <v>43</v>
      </c>
      <c r="C2" s="15" t="s">
        <v>44</v>
      </c>
      <c r="D2" s="15" t="s">
        <v>45</v>
      </c>
      <c r="E2" s="15" t="s">
        <v>46</v>
      </c>
      <c r="F2" s="15" t="s">
        <v>47</v>
      </c>
    </row>
    <row r="3" spans="1:9" x14ac:dyDescent="0.4">
      <c r="A3" s="15">
        <v>1</v>
      </c>
      <c r="B3" s="15"/>
      <c r="C3" s="15"/>
      <c r="D3" s="15"/>
      <c r="E3" s="15"/>
      <c r="F3" s="15"/>
    </row>
    <row r="4" spans="1:9" x14ac:dyDescent="0.4">
      <c r="A4" s="15">
        <v>2</v>
      </c>
      <c r="B4" s="15"/>
      <c r="C4" s="15"/>
      <c r="D4" s="15"/>
      <c r="E4" s="15"/>
      <c r="F4" s="15"/>
    </row>
    <row r="5" spans="1:9" x14ac:dyDescent="0.4">
      <c r="A5" s="15">
        <v>3</v>
      </c>
      <c r="B5" s="15"/>
      <c r="C5" s="15"/>
      <c r="D5" s="15"/>
      <c r="E5" s="15"/>
      <c r="F5" s="15"/>
    </row>
    <row r="6" spans="1:9" x14ac:dyDescent="0.4">
      <c r="A6" s="15">
        <v>4</v>
      </c>
      <c r="B6" s="15"/>
      <c r="C6" s="15"/>
      <c r="D6" s="15"/>
      <c r="E6" s="15"/>
      <c r="F6" s="15"/>
    </row>
    <row r="7" spans="1:9" x14ac:dyDescent="0.4">
      <c r="A7" s="27"/>
      <c r="B7" s="27"/>
      <c r="C7" s="27"/>
      <c r="D7" s="27"/>
      <c r="E7" s="27"/>
      <c r="F7" s="27"/>
    </row>
    <row r="8" spans="1:9" ht="25.5" customHeight="1" x14ac:dyDescent="0.4">
      <c r="A8" s="37" t="s">
        <v>57</v>
      </c>
      <c r="B8" s="37"/>
      <c r="C8" s="37"/>
      <c r="D8" s="37"/>
      <c r="E8" s="37"/>
      <c r="F8" s="37"/>
    </row>
    <row r="9" spans="1:9" ht="30.75" customHeight="1" x14ac:dyDescent="0.4">
      <c r="A9" s="28"/>
      <c r="B9" s="28" t="s">
        <v>43</v>
      </c>
      <c r="C9" s="28" t="s">
        <v>44</v>
      </c>
      <c r="D9" s="28" t="s">
        <v>45</v>
      </c>
      <c r="E9" s="28" t="s">
        <v>46</v>
      </c>
      <c r="F9" s="28" t="s">
        <v>49</v>
      </c>
    </row>
    <row r="10" spans="1:9" x14ac:dyDescent="0.4">
      <c r="A10" s="15">
        <v>1</v>
      </c>
      <c r="B10" s="15"/>
      <c r="C10" s="15"/>
      <c r="D10" s="15"/>
      <c r="E10" s="15"/>
      <c r="F10" s="15"/>
    </row>
    <row r="11" spans="1:9" x14ac:dyDescent="0.4">
      <c r="A11" s="15">
        <v>2</v>
      </c>
      <c r="B11" s="15"/>
      <c r="C11" s="15"/>
      <c r="D11" s="15"/>
      <c r="E11" s="15"/>
      <c r="F11" s="15"/>
    </row>
    <row r="12" spans="1:9" x14ac:dyDescent="0.4">
      <c r="A12" s="15">
        <v>3</v>
      </c>
      <c r="B12" s="15"/>
      <c r="C12" s="15"/>
      <c r="D12" s="15"/>
      <c r="E12" s="15"/>
      <c r="F12" s="15"/>
    </row>
    <row r="13" spans="1:9" x14ac:dyDescent="0.4">
      <c r="A13" s="15">
        <v>4</v>
      </c>
      <c r="B13" s="15"/>
      <c r="C13" s="15"/>
      <c r="D13" s="15"/>
      <c r="E13" s="15"/>
      <c r="F13" s="15"/>
    </row>
    <row r="14" spans="1:9" x14ac:dyDescent="0.4">
      <c r="A14" s="15">
        <v>5</v>
      </c>
      <c r="B14" s="15"/>
      <c r="C14" s="15"/>
      <c r="D14" s="15"/>
      <c r="E14" s="15"/>
      <c r="F14" s="15"/>
    </row>
    <row r="15" spans="1:9" x14ac:dyDescent="0.4">
      <c r="A15" s="25"/>
      <c r="B15" s="26"/>
      <c r="C15" s="26"/>
      <c r="D15" s="26"/>
      <c r="E15" s="26"/>
      <c r="F15" s="26"/>
    </row>
  </sheetData>
  <mergeCells count="2">
    <mergeCell ref="A1:F1"/>
    <mergeCell ref="A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F5DA-6FD5-44E4-AA3B-A0049E74F495}">
  <sheetPr>
    <tabColor theme="8" tint="0.59999389629810485"/>
  </sheetPr>
  <dimension ref="A1:J6"/>
  <sheetViews>
    <sheetView workbookViewId="0">
      <selection activeCell="C3" sqref="C3"/>
    </sheetView>
  </sheetViews>
  <sheetFormatPr defaultColWidth="15.3046875" defaultRowHeight="18" x14ac:dyDescent="0.4"/>
  <cols>
    <col min="1" max="4" width="15.3046875" style="13"/>
    <col min="5" max="5" width="31.69140625" style="13" customWidth="1"/>
    <col min="6" max="9" width="15.3046875" style="13"/>
    <col min="10" max="10" width="0" style="13" hidden="1" customWidth="1"/>
    <col min="11" max="16384" width="15.3046875" style="13"/>
  </cols>
  <sheetData>
    <row r="1" spans="1:10" ht="36" x14ac:dyDescent="0.4">
      <c r="A1" s="18" t="s">
        <v>61</v>
      </c>
      <c r="B1" s="18" t="s">
        <v>62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</row>
    <row r="2" spans="1:10" ht="90" x14ac:dyDescent="0.4">
      <c r="A2" s="13" t="s">
        <v>68</v>
      </c>
      <c r="B2" s="19">
        <v>44491</v>
      </c>
      <c r="C2" s="13" t="s">
        <v>69</v>
      </c>
      <c r="D2" s="13" t="s">
        <v>70</v>
      </c>
      <c r="E2" s="13" t="s">
        <v>71</v>
      </c>
      <c r="J2" s="13" t="s">
        <v>72</v>
      </c>
    </row>
    <row r="3" spans="1:10" ht="90" x14ac:dyDescent="0.4">
      <c r="A3" s="13" t="s">
        <v>68</v>
      </c>
      <c r="B3" s="19">
        <v>44491</v>
      </c>
      <c r="C3" s="13" t="s">
        <v>69</v>
      </c>
      <c r="D3" s="13" t="s">
        <v>72</v>
      </c>
      <c r="E3" s="13" t="s">
        <v>73</v>
      </c>
      <c r="F3" s="13" t="s">
        <v>74</v>
      </c>
      <c r="G3" s="13" t="s">
        <v>75</v>
      </c>
      <c r="J3" s="13" t="s">
        <v>76</v>
      </c>
    </row>
    <row r="4" spans="1:10" ht="409.6" x14ac:dyDescent="0.4">
      <c r="A4" s="13" t="s">
        <v>4</v>
      </c>
      <c r="B4" s="19">
        <v>44491</v>
      </c>
      <c r="C4" s="13" t="s">
        <v>69</v>
      </c>
      <c r="D4" s="13" t="s">
        <v>70</v>
      </c>
      <c r="E4" s="13" t="s">
        <v>77</v>
      </c>
      <c r="I4" s="13" t="s">
        <v>7</v>
      </c>
      <c r="J4" s="13" t="s">
        <v>78</v>
      </c>
    </row>
    <row r="5" spans="1:10" ht="36" x14ac:dyDescent="0.4">
      <c r="I5" s="13" t="s">
        <v>2</v>
      </c>
      <c r="J5" s="13" t="s">
        <v>79</v>
      </c>
    </row>
    <row r="6" spans="1:10" x14ac:dyDescent="0.4">
      <c r="I6" s="13" t="s">
        <v>5</v>
      </c>
    </row>
  </sheetData>
  <dataValidations count="3">
    <dataValidation type="list" allowBlank="1" showInputMessage="1" showErrorMessage="1" sqref="A1 A201:A1048576" xr:uid="{EC25B6A9-BEF8-4391-9E21-F3DC04713D4A}">
      <formula1>$B$4</formula1>
    </dataValidation>
    <dataValidation type="list" allowBlank="1" showInputMessage="1" showErrorMessage="1" sqref="A2:A200" xr:uid="{63E97D78-7B58-46AD-AFA7-9FE358D9F8E9}">
      <formula1>$I$2:$I$6</formula1>
    </dataValidation>
    <dataValidation type="list" allowBlank="1" showInputMessage="1" showErrorMessage="1" sqref="D2:D200" xr:uid="{F6C5D6C9-1EA7-4D1A-8A19-4AFEE9F71157}">
      <formula1>$J$2:$J$5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autoPageBreaks="0" fitToPage="1"/>
  </sheetPr>
  <dimension ref="A1:G16"/>
  <sheetViews>
    <sheetView showGridLines="0" topLeftCell="A3" zoomScale="47" zoomScaleNormal="47" workbookViewId="0">
      <selection activeCell="C8" sqref="C8"/>
    </sheetView>
  </sheetViews>
  <sheetFormatPr defaultColWidth="9.15234375" defaultRowHeight="35.15" customHeight="1" x14ac:dyDescent="0.4"/>
  <cols>
    <col min="1" max="1" width="4.53515625" customWidth="1"/>
    <col min="2" max="2" width="7" hidden="1" customWidth="1"/>
    <col min="3" max="3" width="31" customWidth="1"/>
    <col min="4" max="5" width="18.3828125" customWidth="1"/>
    <col min="6" max="6" width="66.15234375" customWidth="1"/>
    <col min="7" max="7" width="4.53515625" customWidth="1"/>
    <col min="8" max="8" width="4.69140625" customWidth="1"/>
  </cols>
  <sheetData>
    <row r="1" spans="1:7" s="4" customFormat="1" ht="35.15" customHeight="1" thickBot="1" x14ac:dyDescent="0.45">
      <c r="A1" s="6"/>
      <c r="B1" s="6"/>
      <c r="C1" s="40" t="s">
        <v>80</v>
      </c>
      <c r="D1" s="40"/>
      <c r="E1" s="40"/>
      <c r="F1" s="40"/>
      <c r="G1" s="40"/>
    </row>
    <row r="2" spans="1:7" ht="316" customHeight="1" thickTop="1" x14ac:dyDescent="0.4">
      <c r="C2" s="41" t="s">
        <v>81</v>
      </c>
      <c r="D2" s="41"/>
      <c r="E2" s="41"/>
      <c r="F2" s="41"/>
      <c r="G2" s="41"/>
    </row>
    <row r="3" spans="1:7" s="7" customFormat="1" ht="35.15" customHeight="1" x14ac:dyDescent="0.4">
      <c r="C3" s="8" t="s">
        <v>82</v>
      </c>
      <c r="D3" s="9">
        <f ca="1">TODAY()</f>
        <v>44508</v>
      </c>
    </row>
    <row r="4" spans="1:7" ht="21" customHeight="1" x14ac:dyDescent="0.4">
      <c r="B4" t="s">
        <v>83</v>
      </c>
      <c r="C4" s="10" t="s">
        <v>84</v>
      </c>
      <c r="D4" s="10" t="s">
        <v>85</v>
      </c>
      <c r="E4" s="10" t="s">
        <v>86</v>
      </c>
      <c r="F4" s="10" t="s">
        <v>87</v>
      </c>
    </row>
    <row r="5" spans="1:7" ht="35.15" customHeight="1" x14ac:dyDescent="0.4">
      <c r="B5">
        <f>ROW(B5)-calcs!$D$5</f>
        <v>-7</v>
      </c>
      <c r="C5" t="s">
        <v>88</v>
      </c>
      <c r="D5" s="5">
        <f ca="1">$D$3+3</f>
        <v>44511</v>
      </c>
      <c r="E5" s="5"/>
    </row>
    <row r="6" spans="1:7" ht="35.15" customHeight="1" x14ac:dyDescent="0.4">
      <c r="B6">
        <f>ROW(B6)-calcs!$D$5</f>
        <v>-6</v>
      </c>
      <c r="C6" t="s">
        <v>89</v>
      </c>
      <c r="D6" s="5">
        <f ca="1">D5+10</f>
        <v>44521</v>
      </c>
      <c r="E6" s="5">
        <f ca="1">Activities[[#This Row],[START]]+3</f>
        <v>44524</v>
      </c>
    </row>
    <row r="7" spans="1:7" ht="35.15" customHeight="1" x14ac:dyDescent="0.4">
      <c r="B7">
        <f>ROW(B7)-calcs!$D$5</f>
        <v>-5</v>
      </c>
      <c r="C7" t="s">
        <v>90</v>
      </c>
      <c r="D7" s="5">
        <f ca="1">D6+1</f>
        <v>44522</v>
      </c>
      <c r="E7" s="5">
        <f ca="1">Activities[[#This Row],[START]]+3</f>
        <v>44525</v>
      </c>
    </row>
    <row r="8" spans="1:7" ht="35.15" customHeight="1" x14ac:dyDescent="0.4">
      <c r="B8">
        <f>ROW(B8)-calcs!$D$5</f>
        <v>-4</v>
      </c>
      <c r="C8" t="s">
        <v>91</v>
      </c>
      <c r="D8" s="5">
        <f ca="1">D7+5</f>
        <v>44527</v>
      </c>
      <c r="E8" s="5"/>
    </row>
    <row r="9" spans="1:7" ht="35.15" customHeight="1" x14ac:dyDescent="0.4">
      <c r="B9">
        <f>ROW(B9)-calcs!$D$5</f>
        <v>-3</v>
      </c>
      <c r="C9" t="s">
        <v>92</v>
      </c>
      <c r="D9" s="5">
        <f t="shared" ref="D9:D15" ca="1" si="0">D8+10</f>
        <v>44537</v>
      </c>
      <c r="E9" s="5">
        <f ca="1">Activities[[#This Row],[START]]+2</f>
        <v>44539</v>
      </c>
    </row>
    <row r="10" spans="1:7" ht="35.15" customHeight="1" x14ac:dyDescent="0.4">
      <c r="B10">
        <f>ROW(B10)-calcs!$D$5</f>
        <v>-2</v>
      </c>
      <c r="C10" t="s">
        <v>93</v>
      </c>
      <c r="D10" s="5">
        <f t="shared" ca="1" si="0"/>
        <v>44547</v>
      </c>
      <c r="E10" s="5">
        <f ca="1">Activities[[#This Row],[START]]+2</f>
        <v>44549</v>
      </c>
    </row>
    <row r="11" spans="1:7" ht="35.15" customHeight="1" x14ac:dyDescent="0.4">
      <c r="B11">
        <f>ROW(B11)-calcs!$D$5</f>
        <v>-1</v>
      </c>
      <c r="C11" t="s">
        <v>94</v>
      </c>
      <c r="D11" s="5">
        <f ca="1">D10+10</f>
        <v>44557</v>
      </c>
      <c r="E11" s="5">
        <f ca="1">Activities[[#This Row],[START]]+2</f>
        <v>44559</v>
      </c>
    </row>
    <row r="12" spans="1:7" ht="35.15" customHeight="1" x14ac:dyDescent="0.4">
      <c r="B12">
        <f>ROW(B12)-calcs!$D$5</f>
        <v>0</v>
      </c>
      <c r="C12" t="s">
        <v>95</v>
      </c>
      <c r="D12" s="5">
        <f t="shared" ca="1" si="0"/>
        <v>44567</v>
      </c>
      <c r="E12" s="5"/>
    </row>
    <row r="13" spans="1:7" ht="35.15" customHeight="1" x14ac:dyDescent="0.4">
      <c r="B13">
        <f>ROW(B13)-calcs!$D$5</f>
        <v>1</v>
      </c>
      <c r="C13" t="s">
        <v>96</v>
      </c>
      <c r="D13" s="5">
        <f ca="1">D12+10</f>
        <v>44577</v>
      </c>
      <c r="E13" s="5">
        <f ca="1">Activities[[#This Row],[START]]+2</f>
        <v>44579</v>
      </c>
    </row>
    <row r="14" spans="1:7" ht="35.15" customHeight="1" x14ac:dyDescent="0.4">
      <c r="B14">
        <f>ROW(B14)-calcs!$D$5</f>
        <v>2</v>
      </c>
      <c r="C14" t="s">
        <v>97</v>
      </c>
      <c r="D14" s="5">
        <f t="shared" ca="1" si="0"/>
        <v>44587</v>
      </c>
      <c r="E14" s="5">
        <f ca="1">Activities[[#This Row],[START]]+2</f>
        <v>44589</v>
      </c>
    </row>
    <row r="15" spans="1:7" ht="35.15" customHeight="1" x14ac:dyDescent="0.4">
      <c r="B15">
        <f>ROW(B15)-calcs!$D$5</f>
        <v>3</v>
      </c>
      <c r="C15" t="s">
        <v>98</v>
      </c>
      <c r="D15" s="5">
        <f t="shared" ca="1" si="0"/>
        <v>44597</v>
      </c>
      <c r="E15" s="5">
        <f ca="1">Activities[[#This Row],[START]]+2</f>
        <v>44599</v>
      </c>
    </row>
    <row r="16" spans="1:7" ht="35.15" customHeight="1" x14ac:dyDescent="0.4">
      <c r="B16">
        <f>ROW(B16)-calcs!$D$5</f>
        <v>4</v>
      </c>
      <c r="C16" t="s">
        <v>99</v>
      </c>
      <c r="D16" s="5">
        <f ca="1">D15+10</f>
        <v>44607</v>
      </c>
      <c r="E16" s="5"/>
    </row>
  </sheetData>
  <sheetProtection selectLockedCells="1"/>
  <mergeCells count="2">
    <mergeCell ref="C1:G1"/>
    <mergeCell ref="C2:G2"/>
  </mergeCells>
  <dataValidations count="8">
    <dataValidation allowBlank="1" showInputMessage="1" showErrorMessage="1" prompt="Create a Project Timeline in this worksheet. Enter project Start Date in cell D3 and project details in Activities table. Timeline charting project activities is in cell C2" sqref="A1" xr:uid="{00000000-0002-0000-0000-000000000000}"/>
    <dataValidation allowBlank="1" showInputMessage="1" showErrorMessage="1" prompt="Title of this worksheet is in this cell. Timeline chart depicting scrollable timeline of the project activities is in cell below" sqref="C1:G1" xr:uid="{00000000-0002-0000-0000-000001000000}"/>
    <dataValidation allowBlank="1" showInputMessage="1" showErrorMessage="1" prompt="Enter Start Date in cell at right" sqref="C3" xr:uid="{00000000-0002-0000-0000-000002000000}"/>
    <dataValidation allowBlank="1" showInputMessage="1" showErrorMessage="1" prompt="Enter Start Date in this cell and project details in table below" sqref="D3" xr:uid="{00000000-0002-0000-0000-000003000000}"/>
    <dataValidation allowBlank="1" showInputMessage="1" showErrorMessage="1" prompt="Enter project Activity in this column under this heading. Use heading filters to find specific entries" sqref="C4" xr:uid="{00000000-0002-0000-0000-000004000000}"/>
    <dataValidation allowBlank="1" showInputMessage="1" showErrorMessage="1" prompt="Enter Start date in this column under this heading" sqref="D4" xr:uid="{00000000-0002-0000-0000-000005000000}"/>
    <dataValidation allowBlank="1" showInputMessage="1" showErrorMessage="1" prompt="Enter End date in this column under this heading" sqref="E4" xr:uid="{00000000-0002-0000-0000-000006000000}"/>
    <dataValidation allowBlank="1" showInputMessage="1" showErrorMessage="1" prompt="Enter Notes in this column under this heading" sqref="F4" xr:uid="{00000000-0002-0000-0000-000007000000}"/>
  </dataValidations>
  <printOptions horizontalCentered="1"/>
  <pageMargins left="0.25" right="0.25" top="0.5" bottom="0.5" header="0.3" footer="0.3"/>
  <pageSetup fitToHeight="0" orientation="landscape" r:id="rId1"/>
  <headerFooter differentFirst="1">
    <oddFooter>Page &amp;P of &amp;N</oddFooter>
  </headerFooter>
  <ignoredErrors>
    <ignoredError sqref="D5 E6:E7 D7:D8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">
              <controlPr defaultSize="0" autoPict="0" altText="Select the scroll bar to modify the project time frame shown on the Timeline Chart or enter the start date for the display of project activities in cell D3">
                <anchor moveWithCells="1">
                  <from>
                    <xdr:col>2</xdr:col>
                    <xdr:colOff>81643</xdr:colOff>
                    <xdr:row>1</xdr:row>
                    <xdr:rowOff>3635829</xdr:rowOff>
                  </from>
                  <to>
                    <xdr:col>10</xdr:col>
                    <xdr:colOff>130629</xdr:colOff>
                    <xdr:row>1</xdr:row>
                    <xdr:rowOff>3804557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72"/>
  <sheetViews>
    <sheetView workbookViewId="0">
      <selection activeCell="C6" sqref="C6"/>
    </sheetView>
  </sheetViews>
  <sheetFormatPr defaultRowHeight="14.6" x14ac:dyDescent="0.4"/>
  <cols>
    <col min="3" max="3" width="17.3828125" customWidth="1"/>
    <col min="4" max="4" width="18" customWidth="1"/>
    <col min="5" max="34" width="10.84375" customWidth="1"/>
    <col min="35" max="35" width="17.53515625" customWidth="1"/>
  </cols>
  <sheetData>
    <row r="1" spans="1:6" ht="87.45" x14ac:dyDescent="0.4">
      <c r="A1" t="s">
        <v>100</v>
      </c>
    </row>
    <row r="3" spans="1:6" x14ac:dyDescent="0.4">
      <c r="C3" t="s">
        <v>101</v>
      </c>
      <c r="D3" s="1">
        <f ca="1">TODAY()</f>
        <v>44508</v>
      </c>
      <c r="E3" s="1"/>
    </row>
    <row r="4" spans="1:6" x14ac:dyDescent="0.4">
      <c r="D4">
        <v>5</v>
      </c>
    </row>
    <row r="5" spans="1:6" x14ac:dyDescent="0.4">
      <c r="C5" t="s">
        <v>102</v>
      </c>
      <c r="D5">
        <f>ROWS(Activities[])</f>
        <v>12</v>
      </c>
    </row>
    <row r="6" spans="1:6" x14ac:dyDescent="0.4">
      <c r="E6" t="e">
        <f>NA()</f>
        <v>#N/A</v>
      </c>
    </row>
    <row r="7" spans="1:6" x14ac:dyDescent="0.4">
      <c r="E7" t="e">
        <f>NA()</f>
        <v>#N/A</v>
      </c>
    </row>
    <row r="8" spans="1:6" x14ac:dyDescent="0.4">
      <c r="E8" t="e">
        <f>NA()</f>
        <v>#N/A</v>
      </c>
    </row>
    <row r="9" spans="1:6" ht="29.15" x14ac:dyDescent="0.4">
      <c r="C9" s="2" t="s">
        <v>103</v>
      </c>
      <c r="D9">
        <f ca="1">SUMPRODUCT( ((Activities[START]&gt;=StartDateWindow)+(Activities[END]&gt;=StartDateWindow)&gt;0)*(Activities[START]&lt;=(StartDateWindow+WindowDays-1)) )</f>
        <v>3</v>
      </c>
      <c r="E9" t="e">
        <f>NA()</f>
        <v>#N/A</v>
      </c>
    </row>
    <row r="10" spans="1:6" x14ac:dyDescent="0.4">
      <c r="D10">
        <v>9</v>
      </c>
      <c r="E10" t="e">
        <f>NA()</f>
        <v>#N/A</v>
      </c>
    </row>
    <row r="11" spans="1:6" x14ac:dyDescent="0.4">
      <c r="D11">
        <f ca="1">D10-MIN(D10,D9)</f>
        <v>6</v>
      </c>
      <c r="E11" t="e">
        <f>NA()</f>
        <v>#N/A</v>
      </c>
    </row>
    <row r="12" spans="1:6" x14ac:dyDescent="0.4">
      <c r="E12" t="e">
        <f>NA()</f>
        <v>#N/A</v>
      </c>
    </row>
    <row r="13" spans="1:6" x14ac:dyDescent="0.4">
      <c r="C13" s="2"/>
      <c r="E13" t="e">
        <f>NA()</f>
        <v>#N/A</v>
      </c>
    </row>
    <row r="14" spans="1:6" x14ac:dyDescent="0.4">
      <c r="C14" s="2"/>
      <c r="E14" t="e">
        <f>NA()</f>
        <v>#N/A</v>
      </c>
    </row>
    <row r="15" spans="1:6" x14ac:dyDescent="0.4">
      <c r="C15" s="2"/>
      <c r="E15">
        <f t="array" aca="1" ref="E15" ca="1">INDEX(Activities[Id],MATCH(1, ((Activities[START]&gt;=StartDateWindow)+(Activities[END]&gt;=StartDateWindow)&gt;0)*(Activities[START]&lt;=(StartDateWindow+WindowDays-1)), 0))</f>
        <v>-3</v>
      </c>
      <c r="F15" t="e">
        <f t="shared" ref="F15:F23" ca="1" si="0">OFFSET(E15,-$D$11,)</f>
        <v>#N/A</v>
      </c>
    </row>
    <row r="16" spans="1:6" x14ac:dyDescent="0.4">
      <c r="C16" s="2"/>
      <c r="E16">
        <f t="array" aca="1" ref="E16" ca="1">INDEX(Activities[Id],MATCH(1, (Activities[Id]&gt;E15)*((Activities[START]&gt;=StartDateWindow)+(Activities[END]&gt;=StartDateWindow)&gt;0)*(Activities[START]&lt;=(StartDateWindow+WindowDays-1)), 0))</f>
        <v>-2</v>
      </c>
      <c r="F16" t="e">
        <f t="shared" ca="1" si="0"/>
        <v>#N/A</v>
      </c>
    </row>
    <row r="17" spans="1:35" x14ac:dyDescent="0.4">
      <c r="C17" s="2"/>
      <c r="E17">
        <f t="array" aca="1" ref="E17" ca="1">INDEX(Activities[Id],MATCH(1, (Activities[Id]&gt;E16)*((Activities[START]&gt;=StartDateWindow)+(Activities[END]&gt;=StartDateWindow)&gt;0)*(Activities[START]&lt;=(StartDateWindow+WindowDays-1)), 0))</f>
        <v>-1</v>
      </c>
      <c r="F17" t="e">
        <f t="shared" ca="1" si="0"/>
        <v>#N/A</v>
      </c>
    </row>
    <row r="18" spans="1:35" x14ac:dyDescent="0.4">
      <c r="E18" t="e">
        <f t="array" aca="1" ref="E18" ca="1">INDEX(Activities[Id],MATCH(1, (Activities[Id]&gt;E17)*((Activities[START]&gt;=StartDateWindow)+(Activities[END]&gt;=StartDateWindow)&gt;0)*(Activities[START]&lt;=(StartDateWindow+WindowDays-1)), 0))</f>
        <v>#N/A</v>
      </c>
      <c r="F18" t="e">
        <f t="shared" ca="1" si="0"/>
        <v>#N/A</v>
      </c>
    </row>
    <row r="19" spans="1:35" x14ac:dyDescent="0.4">
      <c r="E19" t="e">
        <f t="array" aca="1" ref="E19" ca="1">INDEX(Activities[Id],MATCH(1, (Activities[Id]&gt;E18)*((Activities[START]&gt;=StartDateWindow)+(Activities[END]&gt;=StartDateWindow)&gt;0)*(Activities[START]&lt;=(StartDateWindow+WindowDays-1)), 0))</f>
        <v>#N/A</v>
      </c>
      <c r="F19" t="e">
        <f t="shared" ca="1" si="0"/>
        <v>#N/A</v>
      </c>
    </row>
    <row r="20" spans="1:35" x14ac:dyDescent="0.4">
      <c r="E20" t="e">
        <f t="array" aca="1" ref="E20" ca="1">INDEX(Activities[Id],MATCH(1, (Activities[Id]&gt;E19)*((Activities[START]&gt;=StartDateWindow)+(Activities[END]&gt;=StartDateWindow)&gt;0)*(Activities[START]&lt;=(StartDateWindow+WindowDays-1)), 0))</f>
        <v>#N/A</v>
      </c>
      <c r="F20" t="e">
        <f t="shared" ca="1" si="0"/>
        <v>#N/A</v>
      </c>
    </row>
    <row r="21" spans="1:35" x14ac:dyDescent="0.4">
      <c r="E21" t="e">
        <f t="array" aca="1" ref="E21" ca="1">INDEX(Activities[Id],MATCH(1, (Activities[Id]&gt;E20)*((Activities[START]&gt;=StartDateWindow)+(Activities[END]&gt;=StartDateWindow)&gt;0)*(Activities[START]&lt;=(StartDateWindow+WindowDays-1)), 0))</f>
        <v>#N/A</v>
      </c>
      <c r="F21">
        <f t="shared" ca="1" si="0"/>
        <v>-3</v>
      </c>
    </row>
    <row r="22" spans="1:35" x14ac:dyDescent="0.4">
      <c r="E22" t="e">
        <f t="array" aca="1" ref="E22" ca="1">INDEX(Activities[Id],MATCH(1, (Activities[Id]&gt;E21)*((Activities[START]&gt;=StartDateWindow)+(Activities[END]&gt;=StartDateWindow)&gt;0)*(Activities[START]&lt;=(StartDateWindow+WindowDays-1)), 0))</f>
        <v>#N/A</v>
      </c>
      <c r="F22">
        <f t="shared" ca="1" si="0"/>
        <v>-2</v>
      </c>
    </row>
    <row r="23" spans="1:35" x14ac:dyDescent="0.4">
      <c r="E23" t="e">
        <f t="array" aca="1" ref="E23" ca="1">INDEX(Activities[Id],MATCH(1, (Activities[Id]&gt;E22)*((Activities[START]&gt;=StartDateWindow)+(Activities[END]&gt;=StartDateWindow)&gt;0)*(Activities[START]&lt;=(StartDateWindow+WindowDays-1)), 0))</f>
        <v>#N/A</v>
      </c>
      <c r="F23">
        <f t="shared" ca="1" si="0"/>
        <v>-1</v>
      </c>
    </row>
    <row r="25" spans="1:35" x14ac:dyDescent="0.4">
      <c r="C25" t="s">
        <v>104</v>
      </c>
      <c r="D25" s="1">
        <f ca="1">StartDate+WindowOffset</f>
        <v>44534</v>
      </c>
    </row>
    <row r="26" spans="1:35" x14ac:dyDescent="0.4">
      <c r="C26" t="s">
        <v>105</v>
      </c>
      <c r="D26">
        <v>26</v>
      </c>
    </row>
    <row r="28" spans="1:35" x14ac:dyDescent="0.4">
      <c r="C28" t="s">
        <v>106</v>
      </c>
      <c r="D28" s="2">
        <f ca="1">'Project Timeline'!D3</f>
        <v>44508</v>
      </c>
    </row>
    <row r="29" spans="1:35" x14ac:dyDescent="0.4">
      <c r="C29" t="s">
        <v>107</v>
      </c>
      <c r="D29">
        <v>30</v>
      </c>
    </row>
    <row r="31" spans="1:35" x14ac:dyDescent="0.4">
      <c r="A31" t="s">
        <v>108</v>
      </c>
      <c r="B31" t="s">
        <v>109</v>
      </c>
      <c r="C31" t="s">
        <v>110</v>
      </c>
      <c r="D31" t="s">
        <v>111</v>
      </c>
      <c r="E31" s="1">
        <f ca="1">StartDateWindow</f>
        <v>44534</v>
      </c>
      <c r="F31" s="1">
        <f t="shared" ref="F31:AI31" ca="1" si="1">E31+1</f>
        <v>44535</v>
      </c>
      <c r="G31" s="1">
        <f t="shared" ca="1" si="1"/>
        <v>44536</v>
      </c>
      <c r="H31" s="1">
        <f t="shared" ca="1" si="1"/>
        <v>44537</v>
      </c>
      <c r="I31" s="1">
        <f t="shared" ca="1" si="1"/>
        <v>44538</v>
      </c>
      <c r="J31" s="1">
        <f t="shared" ca="1" si="1"/>
        <v>44539</v>
      </c>
      <c r="K31" s="1">
        <f t="shared" ca="1" si="1"/>
        <v>44540</v>
      </c>
      <c r="L31" s="1">
        <f t="shared" ca="1" si="1"/>
        <v>44541</v>
      </c>
      <c r="M31" s="1">
        <f t="shared" ca="1" si="1"/>
        <v>44542</v>
      </c>
      <c r="N31" s="1">
        <f t="shared" ca="1" si="1"/>
        <v>44543</v>
      </c>
      <c r="O31" s="1">
        <f t="shared" ca="1" si="1"/>
        <v>44544</v>
      </c>
      <c r="P31" s="1">
        <f t="shared" ca="1" si="1"/>
        <v>44545</v>
      </c>
      <c r="Q31" s="1">
        <f t="shared" ca="1" si="1"/>
        <v>44546</v>
      </c>
      <c r="R31" s="1">
        <f t="shared" ca="1" si="1"/>
        <v>44547</v>
      </c>
      <c r="S31" s="1">
        <f t="shared" ca="1" si="1"/>
        <v>44548</v>
      </c>
      <c r="T31" s="1">
        <f t="shared" ca="1" si="1"/>
        <v>44549</v>
      </c>
      <c r="U31" s="1">
        <f t="shared" ca="1" si="1"/>
        <v>44550</v>
      </c>
      <c r="V31" s="1">
        <f t="shared" ca="1" si="1"/>
        <v>44551</v>
      </c>
      <c r="W31" s="1">
        <f t="shared" ca="1" si="1"/>
        <v>44552</v>
      </c>
      <c r="X31" s="1">
        <f t="shared" ca="1" si="1"/>
        <v>44553</v>
      </c>
      <c r="Y31" s="1">
        <f t="shared" ca="1" si="1"/>
        <v>44554</v>
      </c>
      <c r="Z31" s="1">
        <f t="shared" ca="1" si="1"/>
        <v>44555</v>
      </c>
      <c r="AA31" s="1">
        <f t="shared" ca="1" si="1"/>
        <v>44556</v>
      </c>
      <c r="AB31" s="1">
        <f t="shared" ca="1" si="1"/>
        <v>44557</v>
      </c>
      <c r="AC31" s="1">
        <f t="shared" ca="1" si="1"/>
        <v>44558</v>
      </c>
      <c r="AD31" s="1">
        <f t="shared" ca="1" si="1"/>
        <v>44559</v>
      </c>
      <c r="AE31" s="1">
        <f t="shared" ca="1" si="1"/>
        <v>44560</v>
      </c>
      <c r="AF31" s="1">
        <f t="shared" ca="1" si="1"/>
        <v>44561</v>
      </c>
      <c r="AG31" s="1">
        <f t="shared" ca="1" si="1"/>
        <v>44562</v>
      </c>
      <c r="AH31" s="1">
        <f t="shared" ca="1" si="1"/>
        <v>44563</v>
      </c>
      <c r="AI31" s="1">
        <f t="shared" ca="1" si="1"/>
        <v>44564</v>
      </c>
    </row>
    <row r="32" spans="1:35" x14ac:dyDescent="0.4">
      <c r="A32">
        <v>11.3</v>
      </c>
      <c r="B32">
        <v>1</v>
      </c>
      <c r="C32" t="e">
        <f t="shared" ref="C32:C40" ca="1" si="2">F15</f>
        <v>#N/A</v>
      </c>
      <c r="D32" t="e">
        <f ca="1">INDEX(Activities[ACTIVITY],MATCH($C32,Activities[Id],0))</f>
        <v>#N/A</v>
      </c>
      <c r="E32" t="e">
        <f ca="1">GridCalc</f>
        <v>#N/A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 x14ac:dyDescent="0.4">
      <c r="A33">
        <f>A32-1</f>
        <v>10.3</v>
      </c>
      <c r="B33">
        <v>2</v>
      </c>
      <c r="C33" t="e">
        <f t="shared" ca="1" si="2"/>
        <v>#N/A</v>
      </c>
      <c r="D33" t="e">
        <f ca="1">INDEX(Activities[ACTIVITY],MATCH($C33,Activities[Id],0))</f>
        <v>#N/A</v>
      </c>
      <c r="E33" t="e">
        <f ca="1">GridCalc</f>
        <v>#N/A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 x14ac:dyDescent="0.4">
      <c r="A34">
        <f t="shared" ref="A34:A40" si="3">A33-1</f>
        <v>9.3000000000000007</v>
      </c>
      <c r="B34">
        <v>3</v>
      </c>
      <c r="C34" t="e">
        <f t="shared" ca="1" si="2"/>
        <v>#N/A</v>
      </c>
      <c r="D34" t="e">
        <f ca="1">INDEX(Activities[ACTIVITY],MATCH($C34,Activities[Id],0))</f>
        <v>#N/A</v>
      </c>
      <c r="E34" t="e">
        <f ca="1">GridCalc</f>
        <v>#N/A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 x14ac:dyDescent="0.4">
      <c r="A35">
        <f t="shared" si="3"/>
        <v>8.3000000000000007</v>
      </c>
      <c r="B35">
        <v>4</v>
      </c>
      <c r="C35" t="e">
        <f t="shared" ca="1" si="2"/>
        <v>#N/A</v>
      </c>
      <c r="D35" t="e">
        <f ca="1">INDEX(Activities[ACTIVITY],MATCH($C35,Activities[Id],0))</f>
        <v>#N/A</v>
      </c>
      <c r="E35" t="e">
        <f ca="1">GridCalc</f>
        <v>#N/A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 x14ac:dyDescent="0.4">
      <c r="A36">
        <f t="shared" si="3"/>
        <v>7.3000000000000007</v>
      </c>
      <c r="B36">
        <v>5</v>
      </c>
      <c r="C36" t="e">
        <f t="shared" ca="1" si="2"/>
        <v>#N/A</v>
      </c>
      <c r="D36" t="e">
        <f ca="1">INDEX(Activities[ACTIVITY],MATCH($C36,Activities[Id],0))</f>
        <v>#N/A</v>
      </c>
      <c r="E36" t="e">
        <f ca="1">GridCalc</f>
        <v>#N/A</v>
      </c>
      <c r="F36" t="e">
        <f ca="1">GridCalc</f>
        <v>#N/A</v>
      </c>
      <c r="G36" t="e">
        <f ca="1">GridCalc</f>
        <v>#N/A</v>
      </c>
      <c r="H36" t="e">
        <f ca="1">GridCalc</f>
        <v>#N/A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 x14ac:dyDescent="0.4">
      <c r="A37">
        <f t="shared" si="3"/>
        <v>6.3000000000000007</v>
      </c>
      <c r="B37">
        <v>6</v>
      </c>
      <c r="C37" t="e">
        <f t="shared" ca="1" si="2"/>
        <v>#N/A</v>
      </c>
      <c r="D37" t="e">
        <f ca="1">INDEX(Activities[ACTIVITY],MATCH($C37,Activities[Id],0))</f>
        <v>#N/A</v>
      </c>
      <c r="E37" t="e">
        <f ca="1">GridCalc</f>
        <v>#N/A</v>
      </c>
      <c r="F37" t="e">
        <f ca="1">GridCalc</f>
        <v>#N/A</v>
      </c>
      <c r="G37" t="e">
        <f ca="1">GridCalc</f>
        <v>#N/A</v>
      </c>
      <c r="H37" t="e">
        <f ca="1">GridCalc</f>
        <v>#N/A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 t="e">
        <f ca="1">GridCalc</f>
        <v>#N/A</v>
      </c>
      <c r="S37" t="e">
        <f ca="1">GridCalc</f>
        <v>#N/A</v>
      </c>
      <c r="T37" t="e">
        <f ca="1">GridCalc</f>
        <v>#N/A</v>
      </c>
      <c r="U37" t="e">
        <f ca="1">GridCalc</f>
        <v>#N/A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 x14ac:dyDescent="0.4">
      <c r="A38">
        <f t="shared" si="3"/>
        <v>5.3000000000000007</v>
      </c>
      <c r="B38">
        <v>7</v>
      </c>
      <c r="C38">
        <f t="shared" ca="1" si="2"/>
        <v>-3</v>
      </c>
      <c r="D38" t="str">
        <f ca="1">INDEX(Activities[ACTIVITY],MATCH($C38,Activities[Id],0))</f>
        <v>Milestone 4</v>
      </c>
      <c r="E38" t="e">
        <f ca="1">GridCalc</f>
        <v>#N/A</v>
      </c>
      <c r="F38" t="e">
        <f ca="1">GridCalc</f>
        <v>#N/A</v>
      </c>
      <c r="G38" t="e">
        <f ca="1">GridCalc</f>
        <v>#N/A</v>
      </c>
      <c r="H38">
        <f ca="1">GridCalc</f>
        <v>5.3000000000000007</v>
      </c>
      <c r="I38">
        <f ca="1">GridCalc</f>
        <v>5.3000000000000007</v>
      </c>
      <c r="J38">
        <f ca="1">GridCalc</f>
        <v>5.3000000000000007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 t="e">
        <f ca="1">GridCalc</f>
        <v>#N/A</v>
      </c>
      <c r="S38" t="e">
        <f ca="1">GridCalc</f>
        <v>#N/A</v>
      </c>
      <c r="T38" t="e">
        <f ca="1">GridCalc</f>
        <v>#N/A</v>
      </c>
      <c r="U38" t="e">
        <f ca="1">GridCalc</f>
        <v>#N/A</v>
      </c>
      <c r="V38" t="e">
        <f ca="1">GridCalc</f>
        <v>#N/A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 x14ac:dyDescent="0.4">
      <c r="A39">
        <f t="shared" si="3"/>
        <v>4.3000000000000007</v>
      </c>
      <c r="B39">
        <v>8</v>
      </c>
      <c r="C39">
        <f t="shared" ca="1" si="2"/>
        <v>-2</v>
      </c>
      <c r="D39" t="str">
        <f ca="1">INDEX(Activities[ACTIVITY],MATCH($C39,Activities[Id],0))</f>
        <v>Milestone 5</v>
      </c>
      <c r="E39" t="e">
        <f ca="1">GridCalc</f>
        <v>#N/A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 t="e">
        <f ca="1">GridCalc</f>
        <v>#N/A</v>
      </c>
      <c r="J39" t="e">
        <f ca="1">GridCalc</f>
        <v>#N/A</v>
      </c>
      <c r="K39" t="e">
        <f ca="1">GridCalc</f>
        <v>#N/A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>
        <f ca="1">GridCalc</f>
        <v>4.3000000000000007</v>
      </c>
      <c r="S39">
        <f ca="1">GridCalc</f>
        <v>4.3000000000000007</v>
      </c>
      <c r="T39">
        <f ca="1">GridCalc</f>
        <v>4.3000000000000007</v>
      </c>
      <c r="U39" t="e">
        <f ca="1">GridCalc</f>
        <v>#N/A</v>
      </c>
      <c r="V39" t="e">
        <f ca="1">GridCalc</f>
        <v>#N/A</v>
      </c>
      <c r="W39" t="e">
        <f ca="1">GridCalc</f>
        <v>#N/A</v>
      </c>
      <c r="X39" t="e">
        <f ca="1">GridCalc</f>
        <v>#N/A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 x14ac:dyDescent="0.4">
      <c r="A40">
        <f t="shared" si="3"/>
        <v>3.3000000000000007</v>
      </c>
      <c r="B40">
        <v>9</v>
      </c>
      <c r="C40">
        <f t="shared" ca="1" si="2"/>
        <v>-1</v>
      </c>
      <c r="D40" t="str">
        <f ca="1">INDEX(Activities[ACTIVITY],MATCH($C40,Activities[Id],0))</f>
        <v>Milestone 6</v>
      </c>
      <c r="E40" t="e">
        <f ca="1">GridCalc</f>
        <v>#N/A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 t="e">
        <f ca="1">GridCalc</f>
        <v>#N/A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>
        <f ca="1">GridCalc</f>
        <v>3.3000000000000007</v>
      </c>
      <c r="AC40">
        <f ca="1">GridCalc</f>
        <v>3.3000000000000007</v>
      </c>
      <c r="AD40">
        <f ca="1">GridCalc</f>
        <v>3.3000000000000007</v>
      </c>
      <c r="AE40" t="e">
        <f ca="1">GridCalc</f>
        <v>#N/A</v>
      </c>
      <c r="AF40" t="e">
        <f ca="1">GridCalc</f>
        <v>#N/A</v>
      </c>
      <c r="AG40" t="e">
        <f ca="1">GridCalc</f>
        <v>#N/A</v>
      </c>
      <c r="AH40" t="e">
        <f ca="1">GridCalc</f>
        <v>#N/A</v>
      </c>
      <c r="AI40" t="e">
        <f ca="1">GridCalc</f>
        <v>#N/A</v>
      </c>
    </row>
    <row r="43" spans="1:35" x14ac:dyDescent="0.4">
      <c r="E43" s="1">
        <f ca="1">E31</f>
        <v>44534</v>
      </c>
      <c r="F43" s="1">
        <f t="shared" ref="F43:AH43" ca="1" si="4">F31</f>
        <v>44535</v>
      </c>
      <c r="G43" s="1">
        <f t="shared" ca="1" si="4"/>
        <v>44536</v>
      </c>
      <c r="H43" s="1">
        <f t="shared" ca="1" si="4"/>
        <v>44537</v>
      </c>
      <c r="I43" s="1">
        <f t="shared" ca="1" si="4"/>
        <v>44538</v>
      </c>
      <c r="J43" s="1">
        <f t="shared" ca="1" si="4"/>
        <v>44539</v>
      </c>
      <c r="K43" s="1">
        <f t="shared" ca="1" si="4"/>
        <v>44540</v>
      </c>
      <c r="L43" s="1">
        <f t="shared" ca="1" si="4"/>
        <v>44541</v>
      </c>
      <c r="M43" s="1">
        <f t="shared" ca="1" si="4"/>
        <v>44542</v>
      </c>
      <c r="N43" s="1">
        <f t="shared" ca="1" si="4"/>
        <v>44543</v>
      </c>
      <c r="O43" s="1">
        <f t="shared" ca="1" si="4"/>
        <v>44544</v>
      </c>
      <c r="P43" s="1">
        <f t="shared" ca="1" si="4"/>
        <v>44545</v>
      </c>
      <c r="Q43" s="1">
        <f t="shared" ca="1" si="4"/>
        <v>44546</v>
      </c>
      <c r="R43" s="1">
        <f t="shared" ca="1" si="4"/>
        <v>44547</v>
      </c>
      <c r="S43" s="1">
        <f t="shared" ca="1" si="4"/>
        <v>44548</v>
      </c>
      <c r="T43" s="1">
        <f t="shared" ca="1" si="4"/>
        <v>44549</v>
      </c>
      <c r="U43" s="1">
        <f t="shared" ca="1" si="4"/>
        <v>44550</v>
      </c>
      <c r="V43" s="1">
        <f t="shared" ca="1" si="4"/>
        <v>44551</v>
      </c>
      <c r="W43" s="1">
        <f t="shared" ca="1" si="4"/>
        <v>44552</v>
      </c>
      <c r="X43" s="1">
        <f t="shared" ca="1" si="4"/>
        <v>44553</v>
      </c>
      <c r="Y43" s="1">
        <f t="shared" ca="1" si="4"/>
        <v>44554</v>
      </c>
      <c r="Z43" s="1">
        <f t="shared" ca="1" si="4"/>
        <v>44555</v>
      </c>
      <c r="AA43" s="1">
        <f t="shared" ca="1" si="4"/>
        <v>44556</v>
      </c>
      <c r="AB43" s="1">
        <f t="shared" ca="1" si="4"/>
        <v>44557</v>
      </c>
      <c r="AC43" s="1">
        <f t="shared" ca="1" si="4"/>
        <v>44558</v>
      </c>
      <c r="AD43" s="1">
        <f t="shared" ca="1" si="4"/>
        <v>44559</v>
      </c>
      <c r="AE43" s="1">
        <f t="shared" ca="1" si="4"/>
        <v>44560</v>
      </c>
      <c r="AF43" s="1">
        <f t="shared" ca="1" si="4"/>
        <v>44561</v>
      </c>
      <c r="AG43" s="1">
        <f t="shared" ca="1" si="4"/>
        <v>44562</v>
      </c>
      <c r="AH43" s="1">
        <f t="shared" ca="1" si="4"/>
        <v>44563</v>
      </c>
    </row>
    <row r="44" spans="1:35" x14ac:dyDescent="0.4">
      <c r="C44" t="e">
        <f ca="1">C32</f>
        <v>#N/A</v>
      </c>
      <c r="D44" t="e">
        <f ca="1">UPPER(INDEX(Activities[ACTIVITY],MATCH($C44,Activities[Id],0)))</f>
        <v>#N/A</v>
      </c>
      <c r="E44" t="e">
        <f t="shared" ref="E44:AH44" ca="1" si="5">IF(ISERROR(F32),E32,NA())</f>
        <v>#N/A</v>
      </c>
      <c r="F44" t="e">
        <f t="shared" ca="1" si="5"/>
        <v>#N/A</v>
      </c>
      <c r="G44" t="e">
        <f t="shared" ca="1" si="5"/>
        <v>#N/A</v>
      </c>
      <c r="H44" t="e">
        <f t="shared" ca="1" si="5"/>
        <v>#N/A</v>
      </c>
      <c r="I44" t="e">
        <f t="shared" ca="1" si="5"/>
        <v>#N/A</v>
      </c>
      <c r="J44" t="e">
        <f t="shared" ca="1" si="5"/>
        <v>#N/A</v>
      </c>
      <c r="K44" t="e">
        <f t="shared" ca="1" si="5"/>
        <v>#N/A</v>
      </c>
      <c r="L44" t="e">
        <f t="shared" ca="1" si="5"/>
        <v>#N/A</v>
      </c>
      <c r="M44" t="e">
        <f t="shared" ca="1" si="5"/>
        <v>#N/A</v>
      </c>
      <c r="N44" t="e">
        <f t="shared" ca="1" si="5"/>
        <v>#N/A</v>
      </c>
      <c r="O44" t="e">
        <f t="shared" ca="1" si="5"/>
        <v>#N/A</v>
      </c>
      <c r="P44" t="e">
        <f t="shared" ca="1" si="5"/>
        <v>#N/A</v>
      </c>
      <c r="Q44" t="e">
        <f t="shared" ca="1" si="5"/>
        <v>#N/A</v>
      </c>
      <c r="R44" t="e">
        <f t="shared" ca="1" si="5"/>
        <v>#N/A</v>
      </c>
      <c r="S44" t="e">
        <f t="shared" ca="1" si="5"/>
        <v>#N/A</v>
      </c>
      <c r="T44" t="e">
        <f t="shared" ca="1" si="5"/>
        <v>#N/A</v>
      </c>
      <c r="U44" t="e">
        <f t="shared" ca="1" si="5"/>
        <v>#N/A</v>
      </c>
      <c r="V44" t="e">
        <f t="shared" ca="1" si="5"/>
        <v>#N/A</v>
      </c>
      <c r="W44" t="e">
        <f t="shared" ca="1" si="5"/>
        <v>#N/A</v>
      </c>
      <c r="X44" t="e">
        <f t="shared" ca="1" si="5"/>
        <v>#N/A</v>
      </c>
      <c r="Y44" t="e">
        <f t="shared" ca="1" si="5"/>
        <v>#N/A</v>
      </c>
      <c r="Z44" t="e">
        <f t="shared" ca="1" si="5"/>
        <v>#N/A</v>
      </c>
      <c r="AA44" t="e">
        <f t="shared" ca="1" si="5"/>
        <v>#N/A</v>
      </c>
      <c r="AB44" t="e">
        <f t="shared" ca="1" si="5"/>
        <v>#N/A</v>
      </c>
      <c r="AC44" t="e">
        <f t="shared" ca="1" si="5"/>
        <v>#N/A</v>
      </c>
      <c r="AD44" t="e">
        <f t="shared" ca="1" si="5"/>
        <v>#N/A</v>
      </c>
      <c r="AE44" t="e">
        <f t="shared" ca="1" si="5"/>
        <v>#N/A</v>
      </c>
      <c r="AF44" t="e">
        <f t="shared" ca="1" si="5"/>
        <v>#N/A</v>
      </c>
      <c r="AG44" t="e">
        <f t="shared" ca="1" si="5"/>
        <v>#N/A</v>
      </c>
      <c r="AH44" t="e">
        <f t="shared" ca="1" si="5"/>
        <v>#N/A</v>
      </c>
    </row>
    <row r="45" spans="1:35" x14ac:dyDescent="0.4">
      <c r="C45" t="e">
        <f t="shared" ref="C45:C52" ca="1" si="6">C33</f>
        <v>#N/A</v>
      </c>
      <c r="D45" t="e">
        <f ca="1">UPPER(INDEX(Activities[ACTIVITY],MATCH($C45,Activities[Id],0)))</f>
        <v>#N/A</v>
      </c>
      <c r="E45" t="e">
        <f t="shared" ref="E45:AH45" ca="1" si="7">IF(ISERROR(F33),E33,NA())</f>
        <v>#N/A</v>
      </c>
      <c r="F45" t="e">
        <f t="shared" ca="1" si="7"/>
        <v>#N/A</v>
      </c>
      <c r="G45" t="e">
        <f t="shared" ca="1" si="7"/>
        <v>#N/A</v>
      </c>
      <c r="H45" t="e">
        <f t="shared" ca="1" si="7"/>
        <v>#N/A</v>
      </c>
      <c r="I45" t="e">
        <f t="shared" ca="1" si="7"/>
        <v>#N/A</v>
      </c>
      <c r="J45" t="e">
        <f t="shared" ca="1" si="7"/>
        <v>#N/A</v>
      </c>
      <c r="K45" t="e">
        <f t="shared" ca="1" si="7"/>
        <v>#N/A</v>
      </c>
      <c r="L45" t="e">
        <f t="shared" ca="1" si="7"/>
        <v>#N/A</v>
      </c>
      <c r="M45" t="e">
        <f t="shared" ca="1" si="7"/>
        <v>#N/A</v>
      </c>
      <c r="N45" t="e">
        <f t="shared" ca="1" si="7"/>
        <v>#N/A</v>
      </c>
      <c r="O45" t="e">
        <f t="shared" ca="1" si="7"/>
        <v>#N/A</v>
      </c>
      <c r="P45" t="e">
        <f t="shared" ca="1" si="7"/>
        <v>#N/A</v>
      </c>
      <c r="Q45" t="e">
        <f t="shared" ca="1" si="7"/>
        <v>#N/A</v>
      </c>
      <c r="R45" t="e">
        <f t="shared" ca="1" si="7"/>
        <v>#N/A</v>
      </c>
      <c r="S45" t="e">
        <f t="shared" ca="1" si="7"/>
        <v>#N/A</v>
      </c>
      <c r="T45" t="e">
        <f t="shared" ca="1" si="7"/>
        <v>#N/A</v>
      </c>
      <c r="U45" t="e">
        <f t="shared" ca="1" si="7"/>
        <v>#N/A</v>
      </c>
      <c r="V45" t="e">
        <f t="shared" ca="1" si="7"/>
        <v>#N/A</v>
      </c>
      <c r="W45" t="e">
        <f t="shared" ca="1" si="7"/>
        <v>#N/A</v>
      </c>
      <c r="X45" t="e">
        <f t="shared" ca="1" si="7"/>
        <v>#N/A</v>
      </c>
      <c r="Y45" t="e">
        <f t="shared" ca="1" si="7"/>
        <v>#N/A</v>
      </c>
      <c r="Z45" t="e">
        <f t="shared" ca="1" si="7"/>
        <v>#N/A</v>
      </c>
      <c r="AA45" t="e">
        <f t="shared" ca="1" si="7"/>
        <v>#N/A</v>
      </c>
      <c r="AB45" t="e">
        <f t="shared" ca="1" si="7"/>
        <v>#N/A</v>
      </c>
      <c r="AC45" t="e">
        <f t="shared" ca="1" si="7"/>
        <v>#N/A</v>
      </c>
      <c r="AD45" t="e">
        <f t="shared" ca="1" si="7"/>
        <v>#N/A</v>
      </c>
      <c r="AE45" t="e">
        <f t="shared" ca="1" si="7"/>
        <v>#N/A</v>
      </c>
      <c r="AF45" t="e">
        <f t="shared" ca="1" si="7"/>
        <v>#N/A</v>
      </c>
      <c r="AG45" t="e">
        <f t="shared" ca="1" si="7"/>
        <v>#N/A</v>
      </c>
      <c r="AH45" t="e">
        <f t="shared" ca="1" si="7"/>
        <v>#N/A</v>
      </c>
    </row>
    <row r="46" spans="1:35" x14ac:dyDescent="0.4">
      <c r="C46" t="e">
        <f t="shared" ca="1" si="6"/>
        <v>#N/A</v>
      </c>
      <c r="D46" t="e">
        <f ca="1">UPPER(INDEX(Activities[ACTIVITY],MATCH($C46,Activities[Id],0)))</f>
        <v>#N/A</v>
      </c>
      <c r="E46" t="e">
        <f t="shared" ref="E46:AH46" ca="1" si="8">IF(ISERROR(F34),E34,NA())</f>
        <v>#N/A</v>
      </c>
      <c r="F46" t="e">
        <f t="shared" ca="1" si="8"/>
        <v>#N/A</v>
      </c>
      <c r="G46" t="e">
        <f t="shared" ca="1" si="8"/>
        <v>#N/A</v>
      </c>
      <c r="H46" t="e">
        <f t="shared" ca="1" si="8"/>
        <v>#N/A</v>
      </c>
      <c r="I46" t="e">
        <f t="shared" ca="1" si="8"/>
        <v>#N/A</v>
      </c>
      <c r="J46" t="e">
        <f t="shared" ca="1" si="8"/>
        <v>#N/A</v>
      </c>
      <c r="K46" t="e">
        <f t="shared" ca="1" si="8"/>
        <v>#N/A</v>
      </c>
      <c r="L46" t="e">
        <f t="shared" ca="1" si="8"/>
        <v>#N/A</v>
      </c>
      <c r="M46" t="e">
        <f t="shared" ca="1" si="8"/>
        <v>#N/A</v>
      </c>
      <c r="N46" t="e">
        <f t="shared" ca="1" si="8"/>
        <v>#N/A</v>
      </c>
      <c r="O46" t="e">
        <f t="shared" ca="1" si="8"/>
        <v>#N/A</v>
      </c>
      <c r="P46" t="e">
        <f t="shared" ca="1" si="8"/>
        <v>#N/A</v>
      </c>
      <c r="Q46" t="e">
        <f t="shared" ca="1" si="8"/>
        <v>#N/A</v>
      </c>
      <c r="R46" t="e">
        <f t="shared" ca="1" si="8"/>
        <v>#N/A</v>
      </c>
      <c r="S46" t="e">
        <f t="shared" ca="1" si="8"/>
        <v>#N/A</v>
      </c>
      <c r="T46" t="e">
        <f t="shared" ca="1" si="8"/>
        <v>#N/A</v>
      </c>
      <c r="U46" t="e">
        <f t="shared" ca="1" si="8"/>
        <v>#N/A</v>
      </c>
      <c r="V46" t="e">
        <f t="shared" ca="1" si="8"/>
        <v>#N/A</v>
      </c>
      <c r="W46" t="e">
        <f t="shared" ca="1" si="8"/>
        <v>#N/A</v>
      </c>
      <c r="X46" t="e">
        <f t="shared" ca="1" si="8"/>
        <v>#N/A</v>
      </c>
      <c r="Y46" t="e">
        <f t="shared" ca="1" si="8"/>
        <v>#N/A</v>
      </c>
      <c r="Z46" t="e">
        <f t="shared" ca="1" si="8"/>
        <v>#N/A</v>
      </c>
      <c r="AA46" t="e">
        <f t="shared" ca="1" si="8"/>
        <v>#N/A</v>
      </c>
      <c r="AB46" t="e">
        <f t="shared" ca="1" si="8"/>
        <v>#N/A</v>
      </c>
      <c r="AC46" t="e">
        <f t="shared" ca="1" si="8"/>
        <v>#N/A</v>
      </c>
      <c r="AD46" t="e">
        <f t="shared" ca="1" si="8"/>
        <v>#N/A</v>
      </c>
      <c r="AE46" t="e">
        <f t="shared" ca="1" si="8"/>
        <v>#N/A</v>
      </c>
      <c r="AF46" t="e">
        <f t="shared" ca="1" si="8"/>
        <v>#N/A</v>
      </c>
      <c r="AG46" t="e">
        <f t="shared" ca="1" si="8"/>
        <v>#N/A</v>
      </c>
      <c r="AH46" t="e">
        <f t="shared" ca="1" si="8"/>
        <v>#N/A</v>
      </c>
    </row>
    <row r="47" spans="1:35" x14ac:dyDescent="0.4">
      <c r="C47" t="e">
        <f t="shared" ca="1" si="6"/>
        <v>#N/A</v>
      </c>
      <c r="D47" t="e">
        <f ca="1">UPPER(INDEX(Activities[ACTIVITY],MATCH($C47,Activities[Id],0)))</f>
        <v>#N/A</v>
      </c>
      <c r="E47" t="e">
        <f t="shared" ref="E47:AH47" ca="1" si="9">IF(ISERROR(F35),E35,NA())</f>
        <v>#N/A</v>
      </c>
      <c r="F47" t="e">
        <f t="shared" ca="1" si="9"/>
        <v>#N/A</v>
      </c>
      <c r="G47" t="e">
        <f t="shared" ca="1" si="9"/>
        <v>#N/A</v>
      </c>
      <c r="H47" t="e">
        <f t="shared" ca="1" si="9"/>
        <v>#N/A</v>
      </c>
      <c r="I47" t="e">
        <f t="shared" ca="1" si="9"/>
        <v>#N/A</v>
      </c>
      <c r="J47" t="e">
        <f t="shared" ca="1" si="9"/>
        <v>#N/A</v>
      </c>
      <c r="K47" t="e">
        <f t="shared" ca="1" si="9"/>
        <v>#N/A</v>
      </c>
      <c r="L47" t="e">
        <f t="shared" ca="1" si="9"/>
        <v>#N/A</v>
      </c>
      <c r="M47" t="e">
        <f t="shared" ca="1" si="9"/>
        <v>#N/A</v>
      </c>
      <c r="N47" t="e">
        <f t="shared" ca="1" si="9"/>
        <v>#N/A</v>
      </c>
      <c r="O47" t="e">
        <f t="shared" ca="1" si="9"/>
        <v>#N/A</v>
      </c>
      <c r="P47" t="e">
        <f t="shared" ca="1" si="9"/>
        <v>#N/A</v>
      </c>
      <c r="Q47" t="e">
        <f t="shared" ca="1" si="9"/>
        <v>#N/A</v>
      </c>
      <c r="R47" t="e">
        <f t="shared" ca="1" si="9"/>
        <v>#N/A</v>
      </c>
      <c r="S47" t="e">
        <f t="shared" ca="1" si="9"/>
        <v>#N/A</v>
      </c>
      <c r="T47" t="e">
        <f t="shared" ca="1" si="9"/>
        <v>#N/A</v>
      </c>
      <c r="U47" t="e">
        <f t="shared" ca="1" si="9"/>
        <v>#N/A</v>
      </c>
      <c r="V47" t="e">
        <f t="shared" ca="1" si="9"/>
        <v>#N/A</v>
      </c>
      <c r="W47" t="e">
        <f t="shared" ca="1" si="9"/>
        <v>#N/A</v>
      </c>
      <c r="X47" t="e">
        <f t="shared" ca="1" si="9"/>
        <v>#N/A</v>
      </c>
      <c r="Y47" t="e">
        <f t="shared" ca="1" si="9"/>
        <v>#N/A</v>
      </c>
      <c r="Z47" t="e">
        <f t="shared" ca="1" si="9"/>
        <v>#N/A</v>
      </c>
      <c r="AA47" t="e">
        <f t="shared" ca="1" si="9"/>
        <v>#N/A</v>
      </c>
      <c r="AB47" t="e">
        <f t="shared" ca="1" si="9"/>
        <v>#N/A</v>
      </c>
      <c r="AC47" t="e">
        <f t="shared" ca="1" si="9"/>
        <v>#N/A</v>
      </c>
      <c r="AD47" t="e">
        <f t="shared" ca="1" si="9"/>
        <v>#N/A</v>
      </c>
      <c r="AE47" t="e">
        <f t="shared" ca="1" si="9"/>
        <v>#N/A</v>
      </c>
      <c r="AF47" t="e">
        <f t="shared" ca="1" si="9"/>
        <v>#N/A</v>
      </c>
      <c r="AG47" t="e">
        <f t="shared" ca="1" si="9"/>
        <v>#N/A</v>
      </c>
      <c r="AH47" t="e">
        <f t="shared" ca="1" si="9"/>
        <v>#N/A</v>
      </c>
    </row>
    <row r="48" spans="1:35" x14ac:dyDescent="0.4">
      <c r="C48" t="e">
        <f t="shared" ca="1" si="6"/>
        <v>#N/A</v>
      </c>
      <c r="D48" t="e">
        <f ca="1">UPPER(INDEX(Activities[ACTIVITY],MATCH($C48,Activities[Id],0)))</f>
        <v>#N/A</v>
      </c>
      <c r="E48" t="e">
        <f t="shared" ref="E48:AH48" ca="1" si="10">IF(ISERROR(F36),E36,NA())</f>
        <v>#N/A</v>
      </c>
      <c r="F48" t="e">
        <f t="shared" ca="1" si="10"/>
        <v>#N/A</v>
      </c>
      <c r="G48" t="e">
        <f t="shared" ca="1" si="10"/>
        <v>#N/A</v>
      </c>
      <c r="H48" t="e">
        <f t="shared" ca="1" si="10"/>
        <v>#N/A</v>
      </c>
      <c r="I48" t="e">
        <f t="shared" ca="1" si="10"/>
        <v>#N/A</v>
      </c>
      <c r="J48" t="e">
        <f t="shared" ca="1" si="10"/>
        <v>#N/A</v>
      </c>
      <c r="K48" t="e">
        <f t="shared" ca="1" si="10"/>
        <v>#N/A</v>
      </c>
      <c r="L48" t="e">
        <f t="shared" ca="1" si="10"/>
        <v>#N/A</v>
      </c>
      <c r="M48" t="e">
        <f t="shared" ca="1" si="10"/>
        <v>#N/A</v>
      </c>
      <c r="N48" t="e">
        <f t="shared" ca="1" si="10"/>
        <v>#N/A</v>
      </c>
      <c r="O48" t="e">
        <f t="shared" ca="1" si="10"/>
        <v>#N/A</v>
      </c>
      <c r="P48" t="e">
        <f t="shared" ca="1" si="10"/>
        <v>#N/A</v>
      </c>
      <c r="Q48" t="e">
        <f t="shared" ca="1" si="10"/>
        <v>#N/A</v>
      </c>
      <c r="R48" t="e">
        <f t="shared" ca="1" si="10"/>
        <v>#N/A</v>
      </c>
      <c r="S48" t="e">
        <f t="shared" ca="1" si="10"/>
        <v>#N/A</v>
      </c>
      <c r="T48" t="e">
        <f t="shared" ca="1" si="10"/>
        <v>#N/A</v>
      </c>
      <c r="U48" t="e">
        <f t="shared" ca="1" si="10"/>
        <v>#N/A</v>
      </c>
      <c r="V48" t="e">
        <f t="shared" ca="1" si="10"/>
        <v>#N/A</v>
      </c>
      <c r="W48" t="e">
        <f t="shared" ca="1" si="10"/>
        <v>#N/A</v>
      </c>
      <c r="X48" t="e">
        <f t="shared" ca="1" si="10"/>
        <v>#N/A</v>
      </c>
      <c r="Y48" t="e">
        <f t="shared" ca="1" si="10"/>
        <v>#N/A</v>
      </c>
      <c r="Z48" t="e">
        <f t="shared" ca="1" si="10"/>
        <v>#N/A</v>
      </c>
      <c r="AA48" t="e">
        <f t="shared" ca="1" si="10"/>
        <v>#N/A</v>
      </c>
      <c r="AB48" t="e">
        <f t="shared" ca="1" si="10"/>
        <v>#N/A</v>
      </c>
      <c r="AC48" t="e">
        <f t="shared" ca="1" si="10"/>
        <v>#N/A</v>
      </c>
      <c r="AD48" t="e">
        <f t="shared" ca="1" si="10"/>
        <v>#N/A</v>
      </c>
      <c r="AE48" t="e">
        <f t="shared" ca="1" si="10"/>
        <v>#N/A</v>
      </c>
      <c r="AF48" t="e">
        <f t="shared" ca="1" si="10"/>
        <v>#N/A</v>
      </c>
      <c r="AG48" t="e">
        <f t="shared" ca="1" si="10"/>
        <v>#N/A</v>
      </c>
      <c r="AH48" t="e">
        <f t="shared" ca="1" si="10"/>
        <v>#N/A</v>
      </c>
    </row>
    <row r="49" spans="3:34" x14ac:dyDescent="0.4">
      <c r="C49" t="e">
        <f t="shared" ca="1" si="6"/>
        <v>#N/A</v>
      </c>
      <c r="D49" t="e">
        <f ca="1">UPPER(INDEX(Activities[ACTIVITY],MATCH($C49,Activities[Id],0)))</f>
        <v>#N/A</v>
      </c>
      <c r="E49" t="e">
        <f t="shared" ref="E49:AH49" ca="1" si="11">IF(ISERROR(F37),E37,NA())</f>
        <v>#N/A</v>
      </c>
      <c r="F49" t="e">
        <f t="shared" ca="1" si="11"/>
        <v>#N/A</v>
      </c>
      <c r="G49" t="e">
        <f t="shared" ca="1" si="11"/>
        <v>#N/A</v>
      </c>
      <c r="H49" t="e">
        <f t="shared" ca="1" si="11"/>
        <v>#N/A</v>
      </c>
      <c r="I49" t="e">
        <f t="shared" ca="1" si="11"/>
        <v>#N/A</v>
      </c>
      <c r="J49" t="e">
        <f t="shared" ca="1" si="11"/>
        <v>#N/A</v>
      </c>
      <c r="K49" t="e">
        <f t="shared" ca="1" si="11"/>
        <v>#N/A</v>
      </c>
      <c r="L49" t="e">
        <f t="shared" ca="1" si="11"/>
        <v>#N/A</v>
      </c>
      <c r="M49" t="e">
        <f t="shared" ca="1" si="11"/>
        <v>#N/A</v>
      </c>
      <c r="N49" t="e">
        <f t="shared" ca="1" si="11"/>
        <v>#N/A</v>
      </c>
      <c r="O49" t="e">
        <f t="shared" ca="1" si="11"/>
        <v>#N/A</v>
      </c>
      <c r="P49" t="e">
        <f t="shared" ca="1" si="11"/>
        <v>#N/A</v>
      </c>
      <c r="Q49" t="e">
        <f t="shared" ca="1" si="11"/>
        <v>#N/A</v>
      </c>
      <c r="R49" t="e">
        <f t="shared" ca="1" si="11"/>
        <v>#N/A</v>
      </c>
      <c r="S49" t="e">
        <f t="shared" ca="1" si="11"/>
        <v>#N/A</v>
      </c>
      <c r="T49" t="e">
        <f t="shared" ca="1" si="11"/>
        <v>#N/A</v>
      </c>
      <c r="U49" t="e">
        <f t="shared" ca="1" si="11"/>
        <v>#N/A</v>
      </c>
      <c r="V49" t="e">
        <f t="shared" ca="1" si="11"/>
        <v>#N/A</v>
      </c>
      <c r="W49" t="e">
        <f t="shared" ca="1" si="11"/>
        <v>#N/A</v>
      </c>
      <c r="X49" t="e">
        <f t="shared" ca="1" si="11"/>
        <v>#N/A</v>
      </c>
      <c r="Y49" t="e">
        <f t="shared" ca="1" si="11"/>
        <v>#N/A</v>
      </c>
      <c r="Z49" t="e">
        <f t="shared" ca="1" si="11"/>
        <v>#N/A</v>
      </c>
      <c r="AA49" t="e">
        <f t="shared" ca="1" si="11"/>
        <v>#N/A</v>
      </c>
      <c r="AB49" t="e">
        <f t="shared" ca="1" si="11"/>
        <v>#N/A</v>
      </c>
      <c r="AC49" t="e">
        <f t="shared" ca="1" si="11"/>
        <v>#N/A</v>
      </c>
      <c r="AD49" t="e">
        <f t="shared" ca="1" si="11"/>
        <v>#N/A</v>
      </c>
      <c r="AE49" t="e">
        <f t="shared" ca="1" si="11"/>
        <v>#N/A</v>
      </c>
      <c r="AF49" t="e">
        <f t="shared" ca="1" si="11"/>
        <v>#N/A</v>
      </c>
      <c r="AG49" t="e">
        <f t="shared" ca="1" si="11"/>
        <v>#N/A</v>
      </c>
      <c r="AH49" t="e">
        <f t="shared" ca="1" si="11"/>
        <v>#N/A</v>
      </c>
    </row>
    <row r="50" spans="3:34" x14ac:dyDescent="0.4">
      <c r="C50">
        <f t="shared" ca="1" si="6"/>
        <v>-3</v>
      </c>
      <c r="D50" t="str">
        <f ca="1">UPPER(INDEX(Activities[ACTIVITY],MATCH($C50,Activities[Id],0)))</f>
        <v>MILESTONE 4</v>
      </c>
      <c r="E50" t="e">
        <f t="shared" ref="E50:AH50" ca="1" si="12">IF(ISERROR(F38),E38,NA())</f>
        <v>#N/A</v>
      </c>
      <c r="F50" t="e">
        <f t="shared" ca="1" si="12"/>
        <v>#N/A</v>
      </c>
      <c r="G50" t="e">
        <f t="shared" ca="1" si="12"/>
        <v>#N/A</v>
      </c>
      <c r="H50" t="e">
        <f t="shared" ca="1" si="12"/>
        <v>#N/A</v>
      </c>
      <c r="I50" t="e">
        <f t="shared" ca="1" si="12"/>
        <v>#N/A</v>
      </c>
      <c r="J50">
        <f t="shared" ca="1" si="12"/>
        <v>5.3000000000000007</v>
      </c>
      <c r="K50" t="e">
        <f t="shared" ca="1" si="12"/>
        <v>#N/A</v>
      </c>
      <c r="L50" t="e">
        <f t="shared" ca="1" si="12"/>
        <v>#N/A</v>
      </c>
      <c r="M50" t="e">
        <f t="shared" ca="1" si="12"/>
        <v>#N/A</v>
      </c>
      <c r="N50" t="e">
        <f t="shared" ca="1" si="12"/>
        <v>#N/A</v>
      </c>
      <c r="O50" t="e">
        <f t="shared" ca="1" si="12"/>
        <v>#N/A</v>
      </c>
      <c r="P50" t="e">
        <f t="shared" ca="1" si="12"/>
        <v>#N/A</v>
      </c>
      <c r="Q50" t="e">
        <f t="shared" ca="1" si="12"/>
        <v>#N/A</v>
      </c>
      <c r="R50" t="e">
        <f t="shared" ca="1" si="12"/>
        <v>#N/A</v>
      </c>
      <c r="S50" t="e">
        <f t="shared" ca="1" si="12"/>
        <v>#N/A</v>
      </c>
      <c r="T50" t="e">
        <f t="shared" ca="1" si="12"/>
        <v>#N/A</v>
      </c>
      <c r="U50" t="e">
        <f t="shared" ca="1" si="12"/>
        <v>#N/A</v>
      </c>
      <c r="V50" t="e">
        <f t="shared" ca="1" si="12"/>
        <v>#N/A</v>
      </c>
      <c r="W50" t="e">
        <f t="shared" ca="1" si="12"/>
        <v>#N/A</v>
      </c>
      <c r="X50" t="e">
        <f t="shared" ca="1" si="12"/>
        <v>#N/A</v>
      </c>
      <c r="Y50" t="e">
        <f t="shared" ca="1" si="12"/>
        <v>#N/A</v>
      </c>
      <c r="Z50" t="e">
        <f t="shared" ca="1" si="12"/>
        <v>#N/A</v>
      </c>
      <c r="AA50" t="e">
        <f t="shared" ca="1" si="12"/>
        <v>#N/A</v>
      </c>
      <c r="AB50" t="e">
        <f t="shared" ca="1" si="12"/>
        <v>#N/A</v>
      </c>
      <c r="AC50" t="e">
        <f t="shared" ca="1" si="12"/>
        <v>#N/A</v>
      </c>
      <c r="AD50" t="e">
        <f t="shared" ca="1" si="12"/>
        <v>#N/A</v>
      </c>
      <c r="AE50" t="e">
        <f t="shared" ca="1" si="12"/>
        <v>#N/A</v>
      </c>
      <c r="AF50" t="e">
        <f t="shared" ca="1" si="12"/>
        <v>#N/A</v>
      </c>
      <c r="AG50" t="e">
        <f t="shared" ca="1" si="12"/>
        <v>#N/A</v>
      </c>
      <c r="AH50" t="e">
        <f t="shared" ca="1" si="12"/>
        <v>#N/A</v>
      </c>
    </row>
    <row r="51" spans="3:34" x14ac:dyDescent="0.4">
      <c r="C51">
        <f t="shared" ca="1" si="6"/>
        <v>-2</v>
      </c>
      <c r="D51" t="str">
        <f ca="1">UPPER(INDEX(Activities[ACTIVITY],MATCH($C51,Activities[Id],0)))</f>
        <v>MILESTONE 5</v>
      </c>
      <c r="E51" t="e">
        <f t="shared" ref="E51:AH51" ca="1" si="13">IF(ISERROR(F39),E39,NA())</f>
        <v>#N/A</v>
      </c>
      <c r="F51" t="e">
        <f t="shared" ca="1" si="13"/>
        <v>#N/A</v>
      </c>
      <c r="G51" t="e">
        <f t="shared" ca="1" si="13"/>
        <v>#N/A</v>
      </c>
      <c r="H51" t="e">
        <f t="shared" ca="1" si="13"/>
        <v>#N/A</v>
      </c>
      <c r="I51" t="e">
        <f t="shared" ca="1" si="13"/>
        <v>#N/A</v>
      </c>
      <c r="J51" t="e">
        <f t="shared" ca="1" si="13"/>
        <v>#N/A</v>
      </c>
      <c r="K51" t="e">
        <f t="shared" ca="1" si="13"/>
        <v>#N/A</v>
      </c>
      <c r="L51" t="e">
        <f t="shared" ca="1" si="13"/>
        <v>#N/A</v>
      </c>
      <c r="M51" t="e">
        <f t="shared" ca="1" si="13"/>
        <v>#N/A</v>
      </c>
      <c r="N51" t="e">
        <f t="shared" ca="1" si="13"/>
        <v>#N/A</v>
      </c>
      <c r="O51" t="e">
        <f t="shared" ca="1" si="13"/>
        <v>#N/A</v>
      </c>
      <c r="P51" t="e">
        <f t="shared" ca="1" si="13"/>
        <v>#N/A</v>
      </c>
      <c r="Q51" t="e">
        <f t="shared" ca="1" si="13"/>
        <v>#N/A</v>
      </c>
      <c r="R51" t="e">
        <f t="shared" ca="1" si="13"/>
        <v>#N/A</v>
      </c>
      <c r="S51" t="e">
        <f t="shared" ca="1" si="13"/>
        <v>#N/A</v>
      </c>
      <c r="T51">
        <f t="shared" ca="1" si="13"/>
        <v>4.3000000000000007</v>
      </c>
      <c r="U51" t="e">
        <f t="shared" ca="1" si="13"/>
        <v>#N/A</v>
      </c>
      <c r="V51" t="e">
        <f t="shared" ca="1" si="13"/>
        <v>#N/A</v>
      </c>
      <c r="W51" t="e">
        <f t="shared" ca="1" si="13"/>
        <v>#N/A</v>
      </c>
      <c r="X51" t="e">
        <f t="shared" ca="1" si="13"/>
        <v>#N/A</v>
      </c>
      <c r="Y51" t="e">
        <f t="shared" ca="1" si="13"/>
        <v>#N/A</v>
      </c>
      <c r="Z51" t="e">
        <f t="shared" ca="1" si="13"/>
        <v>#N/A</v>
      </c>
      <c r="AA51" t="e">
        <f t="shared" ca="1" si="13"/>
        <v>#N/A</v>
      </c>
      <c r="AB51" t="e">
        <f t="shared" ca="1" si="13"/>
        <v>#N/A</v>
      </c>
      <c r="AC51" t="e">
        <f t="shared" ca="1" si="13"/>
        <v>#N/A</v>
      </c>
      <c r="AD51" t="e">
        <f t="shared" ca="1" si="13"/>
        <v>#N/A</v>
      </c>
      <c r="AE51" t="e">
        <f t="shared" ca="1" si="13"/>
        <v>#N/A</v>
      </c>
      <c r="AF51" t="e">
        <f t="shared" ca="1" si="13"/>
        <v>#N/A</v>
      </c>
      <c r="AG51" t="e">
        <f t="shared" ca="1" si="13"/>
        <v>#N/A</v>
      </c>
      <c r="AH51" t="e">
        <f t="shared" ca="1" si="13"/>
        <v>#N/A</v>
      </c>
    </row>
    <row r="52" spans="3:34" x14ac:dyDescent="0.4">
      <c r="C52">
        <f t="shared" ca="1" si="6"/>
        <v>-1</v>
      </c>
      <c r="D52" t="str">
        <f ca="1">UPPER(INDEX(Activities[ACTIVITY],MATCH($C52,Activities[Id],0)))</f>
        <v>MILESTONE 6</v>
      </c>
      <c r="E52" t="e">
        <f t="shared" ref="E52:AH52" ca="1" si="14">IF(ISERROR(F40),E40,NA())</f>
        <v>#N/A</v>
      </c>
      <c r="F52" t="e">
        <f t="shared" ca="1" si="14"/>
        <v>#N/A</v>
      </c>
      <c r="G52" t="e">
        <f t="shared" ca="1" si="14"/>
        <v>#N/A</v>
      </c>
      <c r="H52" t="e">
        <f t="shared" ca="1" si="14"/>
        <v>#N/A</v>
      </c>
      <c r="I52" t="e">
        <f t="shared" ca="1" si="14"/>
        <v>#N/A</v>
      </c>
      <c r="J52" t="e">
        <f t="shared" ca="1" si="14"/>
        <v>#N/A</v>
      </c>
      <c r="K52" t="e">
        <f t="shared" ca="1" si="14"/>
        <v>#N/A</v>
      </c>
      <c r="L52" t="e">
        <f t="shared" ca="1" si="14"/>
        <v>#N/A</v>
      </c>
      <c r="M52" t="e">
        <f t="shared" ca="1" si="14"/>
        <v>#N/A</v>
      </c>
      <c r="N52" t="e">
        <f t="shared" ca="1" si="14"/>
        <v>#N/A</v>
      </c>
      <c r="O52" t="e">
        <f t="shared" ca="1" si="14"/>
        <v>#N/A</v>
      </c>
      <c r="P52" t="e">
        <f t="shared" ca="1" si="14"/>
        <v>#N/A</v>
      </c>
      <c r="Q52" t="e">
        <f t="shared" ca="1" si="14"/>
        <v>#N/A</v>
      </c>
      <c r="R52" t="e">
        <f t="shared" ca="1" si="14"/>
        <v>#N/A</v>
      </c>
      <c r="S52" t="e">
        <f t="shared" ca="1" si="14"/>
        <v>#N/A</v>
      </c>
      <c r="T52" t="e">
        <f t="shared" ca="1" si="14"/>
        <v>#N/A</v>
      </c>
      <c r="U52" t="e">
        <f t="shared" ca="1" si="14"/>
        <v>#N/A</v>
      </c>
      <c r="V52" t="e">
        <f t="shared" ca="1" si="14"/>
        <v>#N/A</v>
      </c>
      <c r="W52" t="e">
        <f t="shared" ca="1" si="14"/>
        <v>#N/A</v>
      </c>
      <c r="X52" t="e">
        <f t="shared" ca="1" si="14"/>
        <v>#N/A</v>
      </c>
      <c r="Y52" t="e">
        <f t="shared" ca="1" si="14"/>
        <v>#N/A</v>
      </c>
      <c r="Z52" t="e">
        <f t="shared" ca="1" si="14"/>
        <v>#N/A</v>
      </c>
      <c r="AA52" t="e">
        <f t="shared" ca="1" si="14"/>
        <v>#N/A</v>
      </c>
      <c r="AB52" t="e">
        <f t="shared" ca="1" si="14"/>
        <v>#N/A</v>
      </c>
      <c r="AC52" t="e">
        <f t="shared" ca="1" si="14"/>
        <v>#N/A</v>
      </c>
      <c r="AD52">
        <f t="shared" ca="1" si="14"/>
        <v>3.3000000000000007</v>
      </c>
      <c r="AE52" t="e">
        <f t="shared" ca="1" si="14"/>
        <v>#N/A</v>
      </c>
      <c r="AF52" t="e">
        <f t="shared" ca="1" si="14"/>
        <v>#N/A</v>
      </c>
      <c r="AG52" t="e">
        <f t="shared" ca="1" si="14"/>
        <v>#N/A</v>
      </c>
      <c r="AH52" t="e">
        <f t="shared" ca="1" si="14"/>
        <v>#N/A</v>
      </c>
    </row>
    <row r="55" spans="3:34" x14ac:dyDescent="0.4">
      <c r="E55" s="1">
        <f ca="1">E31</f>
        <v>44534</v>
      </c>
      <c r="F55" s="1">
        <f t="shared" ref="F55:AH55" ca="1" si="15">F31</f>
        <v>44535</v>
      </c>
      <c r="G55" s="1">
        <f t="shared" ca="1" si="15"/>
        <v>44536</v>
      </c>
      <c r="H55" s="1">
        <f t="shared" ca="1" si="15"/>
        <v>44537</v>
      </c>
      <c r="I55" s="1">
        <f t="shared" ca="1" si="15"/>
        <v>44538</v>
      </c>
      <c r="J55" s="1">
        <f t="shared" ca="1" si="15"/>
        <v>44539</v>
      </c>
      <c r="K55" s="1">
        <f t="shared" ca="1" si="15"/>
        <v>44540</v>
      </c>
      <c r="L55" s="1">
        <f t="shared" ca="1" si="15"/>
        <v>44541</v>
      </c>
      <c r="M55" s="1">
        <f t="shared" ca="1" si="15"/>
        <v>44542</v>
      </c>
      <c r="N55" s="1">
        <f t="shared" ca="1" si="15"/>
        <v>44543</v>
      </c>
      <c r="O55" s="1">
        <f t="shared" ca="1" si="15"/>
        <v>44544</v>
      </c>
      <c r="P55" s="1">
        <f t="shared" ca="1" si="15"/>
        <v>44545</v>
      </c>
      <c r="Q55" s="1">
        <f t="shared" ca="1" si="15"/>
        <v>44546</v>
      </c>
      <c r="R55" s="1">
        <f t="shared" ca="1" si="15"/>
        <v>44547</v>
      </c>
      <c r="S55" s="1">
        <f t="shared" ca="1" si="15"/>
        <v>44548</v>
      </c>
      <c r="T55" s="1">
        <f t="shared" ca="1" si="15"/>
        <v>44549</v>
      </c>
      <c r="U55" s="1">
        <f t="shared" ca="1" si="15"/>
        <v>44550</v>
      </c>
      <c r="V55" s="1">
        <f t="shared" ca="1" si="15"/>
        <v>44551</v>
      </c>
      <c r="W55" s="1">
        <f t="shared" ca="1" si="15"/>
        <v>44552</v>
      </c>
      <c r="X55" s="1">
        <f t="shared" ca="1" si="15"/>
        <v>44553</v>
      </c>
      <c r="Y55" s="1">
        <f t="shared" ca="1" si="15"/>
        <v>44554</v>
      </c>
      <c r="Z55" s="1">
        <f t="shared" ca="1" si="15"/>
        <v>44555</v>
      </c>
      <c r="AA55" s="1">
        <f t="shared" ca="1" si="15"/>
        <v>44556</v>
      </c>
      <c r="AB55" s="1">
        <f t="shared" ca="1" si="15"/>
        <v>44557</v>
      </c>
      <c r="AC55" s="1">
        <f t="shared" ca="1" si="15"/>
        <v>44558</v>
      </c>
      <c r="AD55" s="1">
        <f t="shared" ca="1" si="15"/>
        <v>44559</v>
      </c>
      <c r="AE55" s="1">
        <f t="shared" ca="1" si="15"/>
        <v>44560</v>
      </c>
      <c r="AF55" s="1">
        <f t="shared" ca="1" si="15"/>
        <v>44561</v>
      </c>
      <c r="AG55" s="1">
        <f t="shared" ca="1" si="15"/>
        <v>44562</v>
      </c>
      <c r="AH55" s="1">
        <f t="shared" ca="1" si="15"/>
        <v>44563</v>
      </c>
    </row>
    <row r="56" spans="3:34" x14ac:dyDescent="0.4">
      <c r="D56" t="s">
        <v>112</v>
      </c>
      <c r="E56" t="e">
        <f t="shared" ref="E56:AH56" ca="1" si="16">IF(E55=$D$3,5,NA())</f>
        <v>#N/A</v>
      </c>
      <c r="F56" t="e">
        <f t="shared" ca="1" si="16"/>
        <v>#N/A</v>
      </c>
      <c r="G56" t="e">
        <f t="shared" ca="1" si="16"/>
        <v>#N/A</v>
      </c>
      <c r="H56" t="e">
        <f t="shared" ca="1" si="16"/>
        <v>#N/A</v>
      </c>
      <c r="I56" t="e">
        <f t="shared" ca="1" si="16"/>
        <v>#N/A</v>
      </c>
      <c r="J56" t="e">
        <f t="shared" ca="1" si="16"/>
        <v>#N/A</v>
      </c>
      <c r="K56" t="e">
        <f t="shared" ca="1" si="16"/>
        <v>#N/A</v>
      </c>
      <c r="L56" t="e">
        <f t="shared" ca="1" si="16"/>
        <v>#N/A</v>
      </c>
      <c r="M56" t="e">
        <f t="shared" ca="1" si="16"/>
        <v>#N/A</v>
      </c>
      <c r="N56" t="e">
        <f t="shared" ca="1" si="16"/>
        <v>#N/A</v>
      </c>
      <c r="O56" t="e">
        <f t="shared" ca="1" si="16"/>
        <v>#N/A</v>
      </c>
      <c r="P56" t="e">
        <f t="shared" ca="1" si="16"/>
        <v>#N/A</v>
      </c>
      <c r="Q56" t="e">
        <f t="shared" ca="1" si="16"/>
        <v>#N/A</v>
      </c>
      <c r="R56" t="e">
        <f t="shared" ca="1" si="16"/>
        <v>#N/A</v>
      </c>
      <c r="S56" t="e">
        <f t="shared" ca="1" si="16"/>
        <v>#N/A</v>
      </c>
      <c r="T56" t="e">
        <f t="shared" ca="1" si="16"/>
        <v>#N/A</v>
      </c>
      <c r="U56" t="e">
        <f t="shared" ca="1" si="16"/>
        <v>#N/A</v>
      </c>
      <c r="V56" t="e">
        <f t="shared" ca="1" si="16"/>
        <v>#N/A</v>
      </c>
      <c r="W56" t="e">
        <f t="shared" ca="1" si="16"/>
        <v>#N/A</v>
      </c>
      <c r="X56" t="e">
        <f t="shared" ca="1" si="16"/>
        <v>#N/A</v>
      </c>
      <c r="Y56" t="e">
        <f t="shared" ca="1" si="16"/>
        <v>#N/A</v>
      </c>
      <c r="Z56" t="e">
        <f t="shared" ca="1" si="16"/>
        <v>#N/A</v>
      </c>
      <c r="AA56" t="e">
        <f t="shared" ca="1" si="16"/>
        <v>#N/A</v>
      </c>
      <c r="AB56" t="e">
        <f t="shared" ca="1" si="16"/>
        <v>#N/A</v>
      </c>
      <c r="AC56" t="e">
        <f t="shared" ca="1" si="16"/>
        <v>#N/A</v>
      </c>
      <c r="AD56" t="e">
        <f t="shared" ca="1" si="16"/>
        <v>#N/A</v>
      </c>
      <c r="AE56" t="e">
        <f t="shared" ca="1" si="16"/>
        <v>#N/A</v>
      </c>
      <c r="AF56" t="e">
        <f t="shared" ca="1" si="16"/>
        <v>#N/A</v>
      </c>
      <c r="AG56" t="e">
        <f t="shared" ca="1" si="16"/>
        <v>#N/A</v>
      </c>
      <c r="AH56" t="e">
        <f t="shared" ca="1" si="16"/>
        <v>#N/A</v>
      </c>
    </row>
    <row r="58" spans="3:34" x14ac:dyDescent="0.4">
      <c r="D58" s="3">
        <f ca="1">DATE(YEAR(MIN(E55:AH55)),MONTH(MIN(E55:AH55)),1)</f>
        <v>44531</v>
      </c>
      <c r="E58">
        <f ca="1">IF(MEDIAN($D58,E$55,EOMONTH($D58,0))=E$55,0.5,NA())</f>
        <v>0.5</v>
      </c>
      <c r="F58">
        <f t="shared" ref="F58:AH58" ca="1" si="17">IF(MEDIAN($D58,F$55,EOMONTH($D58,0))=F$55,0.5,NA())</f>
        <v>0.5</v>
      </c>
      <c r="G58">
        <f t="shared" ca="1" si="17"/>
        <v>0.5</v>
      </c>
      <c r="H58">
        <f t="shared" ca="1" si="17"/>
        <v>0.5</v>
      </c>
      <c r="I58">
        <f t="shared" ca="1" si="17"/>
        <v>0.5</v>
      </c>
      <c r="J58">
        <f t="shared" ca="1" si="17"/>
        <v>0.5</v>
      </c>
      <c r="K58">
        <f t="shared" ca="1" si="17"/>
        <v>0.5</v>
      </c>
      <c r="L58">
        <f t="shared" ca="1" si="17"/>
        <v>0.5</v>
      </c>
      <c r="M58">
        <f t="shared" ca="1" si="17"/>
        <v>0.5</v>
      </c>
      <c r="N58">
        <f t="shared" ca="1" si="17"/>
        <v>0.5</v>
      </c>
      <c r="O58">
        <f t="shared" ca="1" si="17"/>
        <v>0.5</v>
      </c>
      <c r="P58">
        <f t="shared" ca="1" si="17"/>
        <v>0.5</v>
      </c>
      <c r="Q58">
        <f t="shared" ca="1" si="17"/>
        <v>0.5</v>
      </c>
      <c r="R58">
        <f t="shared" ca="1" si="17"/>
        <v>0.5</v>
      </c>
      <c r="S58">
        <f t="shared" ca="1" si="17"/>
        <v>0.5</v>
      </c>
      <c r="T58">
        <f t="shared" ca="1" si="17"/>
        <v>0.5</v>
      </c>
      <c r="U58">
        <f t="shared" ca="1" si="17"/>
        <v>0.5</v>
      </c>
      <c r="V58">
        <f t="shared" ca="1" si="17"/>
        <v>0.5</v>
      </c>
      <c r="W58">
        <f t="shared" ca="1" si="17"/>
        <v>0.5</v>
      </c>
      <c r="X58">
        <f t="shared" ca="1" si="17"/>
        <v>0.5</v>
      </c>
      <c r="Y58">
        <f t="shared" ca="1" si="17"/>
        <v>0.5</v>
      </c>
      <c r="Z58">
        <f t="shared" ca="1" si="17"/>
        <v>0.5</v>
      </c>
      <c r="AA58">
        <f t="shared" ca="1" si="17"/>
        <v>0.5</v>
      </c>
      <c r="AB58">
        <f t="shared" ca="1" si="17"/>
        <v>0.5</v>
      </c>
      <c r="AC58">
        <f t="shared" ca="1" si="17"/>
        <v>0.5</v>
      </c>
      <c r="AD58">
        <f t="shared" ca="1" si="17"/>
        <v>0.5</v>
      </c>
      <c r="AE58">
        <f t="shared" ca="1" si="17"/>
        <v>0.5</v>
      </c>
      <c r="AF58">
        <f t="shared" ca="1" si="17"/>
        <v>0.5</v>
      </c>
      <c r="AG58" t="e">
        <f t="shared" ca="1" si="17"/>
        <v>#N/A</v>
      </c>
      <c r="AH58" t="e">
        <f t="shared" ca="1" si="17"/>
        <v>#N/A</v>
      </c>
    </row>
    <row r="59" spans="3:34" ht="29.15" x14ac:dyDescent="0.4">
      <c r="D59" s="3" t="str">
        <f ca="1">TEXT(D58,"mmm yyyy") &amp; " - Top Band"</f>
        <v>Dec 2021 - Top Band</v>
      </c>
      <c r="E59">
        <f ca="1">E58+12.5</f>
        <v>13</v>
      </c>
      <c r="F59">
        <f t="shared" ref="F59:AH59" ca="1" si="18">F58+12.5</f>
        <v>13</v>
      </c>
      <c r="G59">
        <f t="shared" ca="1" si="18"/>
        <v>13</v>
      </c>
      <c r="H59">
        <f t="shared" ca="1" si="18"/>
        <v>13</v>
      </c>
      <c r="I59">
        <f t="shared" ca="1" si="18"/>
        <v>13</v>
      </c>
      <c r="J59">
        <f t="shared" ca="1" si="18"/>
        <v>13</v>
      </c>
      <c r="K59">
        <f t="shared" ca="1" si="18"/>
        <v>13</v>
      </c>
      <c r="L59">
        <f t="shared" ca="1" si="18"/>
        <v>13</v>
      </c>
      <c r="M59">
        <f t="shared" ca="1" si="18"/>
        <v>13</v>
      </c>
      <c r="N59">
        <f t="shared" ca="1" si="18"/>
        <v>13</v>
      </c>
      <c r="O59">
        <f t="shared" ca="1" si="18"/>
        <v>13</v>
      </c>
      <c r="P59">
        <f t="shared" ca="1" si="18"/>
        <v>13</v>
      </c>
      <c r="Q59">
        <f t="shared" ca="1" si="18"/>
        <v>13</v>
      </c>
      <c r="R59">
        <f t="shared" ca="1" si="18"/>
        <v>13</v>
      </c>
      <c r="S59">
        <f t="shared" ca="1" si="18"/>
        <v>13</v>
      </c>
      <c r="T59">
        <f t="shared" ca="1" si="18"/>
        <v>13</v>
      </c>
      <c r="U59">
        <f t="shared" ca="1" si="18"/>
        <v>13</v>
      </c>
      <c r="V59">
        <f t="shared" ca="1" si="18"/>
        <v>13</v>
      </c>
      <c r="W59">
        <f t="shared" ca="1" si="18"/>
        <v>13</v>
      </c>
      <c r="X59">
        <f t="shared" ca="1" si="18"/>
        <v>13</v>
      </c>
      <c r="Y59">
        <f t="shared" ca="1" si="18"/>
        <v>13</v>
      </c>
      <c r="Z59">
        <f t="shared" ca="1" si="18"/>
        <v>13</v>
      </c>
      <c r="AA59">
        <f t="shared" ca="1" si="18"/>
        <v>13</v>
      </c>
      <c r="AB59">
        <f t="shared" ca="1" si="18"/>
        <v>13</v>
      </c>
      <c r="AC59">
        <f t="shared" ca="1" si="18"/>
        <v>13</v>
      </c>
      <c r="AD59">
        <f t="shared" ca="1" si="18"/>
        <v>13</v>
      </c>
      <c r="AE59">
        <f t="shared" ca="1" si="18"/>
        <v>13</v>
      </c>
      <c r="AF59">
        <f t="shared" ca="1" si="18"/>
        <v>13</v>
      </c>
      <c r="AG59" t="e">
        <f t="shared" ca="1" si="18"/>
        <v>#N/A</v>
      </c>
      <c r="AH59" t="e">
        <f t="shared" ca="1" si="18"/>
        <v>#N/A</v>
      </c>
    </row>
    <row r="60" spans="3:34" x14ac:dyDescent="0.4">
      <c r="D60" s="3"/>
    </row>
    <row r="61" spans="3:34" x14ac:dyDescent="0.4">
      <c r="D61" s="3">
        <f ca="1">EOMONTH(D58,0)+1</f>
        <v>44562</v>
      </c>
      <c r="E61" t="e">
        <f ca="1">IF(MEDIAN($D61,E$55,EOMONTH($D61,0))=E$55,0.5,NA())</f>
        <v>#N/A</v>
      </c>
      <c r="F61" t="e">
        <f t="shared" ref="F61:AH61" ca="1" si="19">IF(MEDIAN($D61,F$55,EOMONTH($D61,0))=F$55,0.5,NA())</f>
        <v>#N/A</v>
      </c>
      <c r="G61" t="e">
        <f t="shared" ca="1" si="19"/>
        <v>#N/A</v>
      </c>
      <c r="H61" t="e">
        <f t="shared" ca="1" si="19"/>
        <v>#N/A</v>
      </c>
      <c r="I61" t="e">
        <f t="shared" ca="1" si="19"/>
        <v>#N/A</v>
      </c>
      <c r="J61" t="e">
        <f t="shared" ca="1" si="19"/>
        <v>#N/A</v>
      </c>
      <c r="K61" t="e">
        <f t="shared" ca="1" si="19"/>
        <v>#N/A</v>
      </c>
      <c r="L61" t="e">
        <f t="shared" ca="1" si="19"/>
        <v>#N/A</v>
      </c>
      <c r="M61" t="e">
        <f t="shared" ca="1" si="19"/>
        <v>#N/A</v>
      </c>
      <c r="N61" t="e">
        <f t="shared" ca="1" si="19"/>
        <v>#N/A</v>
      </c>
      <c r="O61" t="e">
        <f t="shared" ca="1" si="19"/>
        <v>#N/A</v>
      </c>
      <c r="P61" t="e">
        <f t="shared" ca="1" si="19"/>
        <v>#N/A</v>
      </c>
      <c r="Q61" t="e">
        <f t="shared" ca="1" si="19"/>
        <v>#N/A</v>
      </c>
      <c r="R61" t="e">
        <f t="shared" ca="1" si="19"/>
        <v>#N/A</v>
      </c>
      <c r="S61" t="e">
        <f t="shared" ca="1" si="19"/>
        <v>#N/A</v>
      </c>
      <c r="T61" t="e">
        <f t="shared" ca="1" si="19"/>
        <v>#N/A</v>
      </c>
      <c r="U61" t="e">
        <f t="shared" ca="1" si="19"/>
        <v>#N/A</v>
      </c>
      <c r="V61" t="e">
        <f t="shared" ca="1" si="19"/>
        <v>#N/A</v>
      </c>
      <c r="W61" t="e">
        <f t="shared" ca="1" si="19"/>
        <v>#N/A</v>
      </c>
      <c r="X61" t="e">
        <f t="shared" ca="1" si="19"/>
        <v>#N/A</v>
      </c>
      <c r="Y61" t="e">
        <f t="shared" ca="1" si="19"/>
        <v>#N/A</v>
      </c>
      <c r="Z61" t="e">
        <f t="shared" ca="1" si="19"/>
        <v>#N/A</v>
      </c>
      <c r="AA61" t="e">
        <f t="shared" ca="1" si="19"/>
        <v>#N/A</v>
      </c>
      <c r="AB61" t="e">
        <f t="shared" ca="1" si="19"/>
        <v>#N/A</v>
      </c>
      <c r="AC61" t="e">
        <f t="shared" ca="1" si="19"/>
        <v>#N/A</v>
      </c>
      <c r="AD61" t="e">
        <f t="shared" ca="1" si="19"/>
        <v>#N/A</v>
      </c>
      <c r="AE61" t="e">
        <f t="shared" ca="1" si="19"/>
        <v>#N/A</v>
      </c>
      <c r="AF61" t="e">
        <f t="shared" ca="1" si="19"/>
        <v>#N/A</v>
      </c>
      <c r="AG61">
        <f t="shared" ca="1" si="19"/>
        <v>0.5</v>
      </c>
      <c r="AH61">
        <f t="shared" ca="1" si="19"/>
        <v>0.5</v>
      </c>
    </row>
    <row r="62" spans="3:34" ht="29.15" x14ac:dyDescent="0.4">
      <c r="D62" s="3" t="str">
        <f ca="1">TEXT(D61,"mmm yyyy") &amp; " - Top Band"</f>
        <v>Jan 2022 - Top Band</v>
      </c>
      <c r="E62" t="e">
        <f ca="1">E61+12.5</f>
        <v>#N/A</v>
      </c>
      <c r="F62" t="e">
        <f t="shared" ref="F62:AH62" ca="1" si="20">F61+12.5</f>
        <v>#N/A</v>
      </c>
      <c r="G62" t="e">
        <f t="shared" ca="1" si="20"/>
        <v>#N/A</v>
      </c>
      <c r="H62" t="e">
        <f t="shared" ca="1" si="20"/>
        <v>#N/A</v>
      </c>
      <c r="I62" t="e">
        <f t="shared" ca="1" si="20"/>
        <v>#N/A</v>
      </c>
      <c r="J62" t="e">
        <f t="shared" ca="1" si="20"/>
        <v>#N/A</v>
      </c>
      <c r="K62" t="e">
        <f t="shared" ca="1" si="20"/>
        <v>#N/A</v>
      </c>
      <c r="L62" t="e">
        <f t="shared" ca="1" si="20"/>
        <v>#N/A</v>
      </c>
      <c r="M62" t="e">
        <f t="shared" ca="1" si="20"/>
        <v>#N/A</v>
      </c>
      <c r="N62" t="e">
        <f t="shared" ca="1" si="20"/>
        <v>#N/A</v>
      </c>
      <c r="O62" t="e">
        <f t="shared" ca="1" si="20"/>
        <v>#N/A</v>
      </c>
      <c r="P62" t="e">
        <f t="shared" ca="1" si="20"/>
        <v>#N/A</v>
      </c>
      <c r="Q62" t="e">
        <f t="shared" ca="1" si="20"/>
        <v>#N/A</v>
      </c>
      <c r="R62" t="e">
        <f t="shared" ca="1" si="20"/>
        <v>#N/A</v>
      </c>
      <c r="S62" t="e">
        <f t="shared" ca="1" si="20"/>
        <v>#N/A</v>
      </c>
      <c r="T62" t="e">
        <f t="shared" ca="1" si="20"/>
        <v>#N/A</v>
      </c>
      <c r="U62" t="e">
        <f t="shared" ca="1" si="20"/>
        <v>#N/A</v>
      </c>
      <c r="V62" t="e">
        <f t="shared" ca="1" si="20"/>
        <v>#N/A</v>
      </c>
      <c r="W62" t="e">
        <f t="shared" ca="1" si="20"/>
        <v>#N/A</v>
      </c>
      <c r="X62" t="e">
        <f t="shared" ca="1" si="20"/>
        <v>#N/A</v>
      </c>
      <c r="Y62" t="e">
        <f t="shared" ca="1" si="20"/>
        <v>#N/A</v>
      </c>
      <c r="Z62" t="e">
        <f t="shared" ca="1" si="20"/>
        <v>#N/A</v>
      </c>
      <c r="AA62" t="e">
        <f t="shared" ca="1" si="20"/>
        <v>#N/A</v>
      </c>
      <c r="AB62" t="e">
        <f t="shared" ca="1" si="20"/>
        <v>#N/A</v>
      </c>
      <c r="AC62" t="e">
        <f t="shared" ca="1" si="20"/>
        <v>#N/A</v>
      </c>
      <c r="AD62" t="e">
        <f t="shared" ca="1" si="20"/>
        <v>#N/A</v>
      </c>
      <c r="AE62" t="e">
        <f t="shared" ca="1" si="20"/>
        <v>#N/A</v>
      </c>
      <c r="AF62" t="e">
        <f t="shared" ca="1" si="20"/>
        <v>#N/A</v>
      </c>
      <c r="AG62">
        <f t="shared" ca="1" si="20"/>
        <v>13</v>
      </c>
      <c r="AH62">
        <f t="shared" ca="1" si="20"/>
        <v>13</v>
      </c>
    </row>
    <row r="63" spans="3:34" x14ac:dyDescent="0.4">
      <c r="D63" s="3"/>
    </row>
    <row r="65" spans="4:34" x14ac:dyDescent="0.4">
      <c r="D65" s="3">
        <f ca="1">D58+1</f>
        <v>44532</v>
      </c>
      <c r="E65" t="e">
        <f ca="1">IF(MEDIAN($D65,E$55)=E$55,0.5,NA())</f>
        <v>#N/A</v>
      </c>
      <c r="F65" t="e">
        <f t="shared" ref="F65:AH66" ca="1" si="21">IF(MEDIAN($D65,F$55)=F$55,0.5,NA())</f>
        <v>#N/A</v>
      </c>
      <c r="G65" t="e">
        <f t="shared" ca="1" si="21"/>
        <v>#N/A</v>
      </c>
      <c r="H65" t="e">
        <f t="shared" ca="1" si="21"/>
        <v>#N/A</v>
      </c>
      <c r="I65" t="e">
        <f t="shared" ca="1" si="21"/>
        <v>#N/A</v>
      </c>
      <c r="J65" t="e">
        <f t="shared" ca="1" si="21"/>
        <v>#N/A</v>
      </c>
      <c r="K65" t="e">
        <f t="shared" ca="1" si="21"/>
        <v>#N/A</v>
      </c>
      <c r="L65" t="e">
        <f t="shared" ca="1" si="21"/>
        <v>#N/A</v>
      </c>
      <c r="M65" t="e">
        <f t="shared" ca="1" si="21"/>
        <v>#N/A</v>
      </c>
      <c r="N65" t="e">
        <f t="shared" ca="1" si="21"/>
        <v>#N/A</v>
      </c>
      <c r="O65" t="e">
        <f t="shared" ca="1" si="21"/>
        <v>#N/A</v>
      </c>
      <c r="P65" t="e">
        <f t="shared" ca="1" si="21"/>
        <v>#N/A</v>
      </c>
      <c r="Q65" t="e">
        <f t="shared" ca="1" si="21"/>
        <v>#N/A</v>
      </c>
      <c r="R65" t="e">
        <f t="shared" ca="1" si="21"/>
        <v>#N/A</v>
      </c>
      <c r="S65" t="e">
        <f t="shared" ca="1" si="21"/>
        <v>#N/A</v>
      </c>
      <c r="T65" t="e">
        <f t="shared" ca="1" si="21"/>
        <v>#N/A</v>
      </c>
      <c r="U65" t="e">
        <f t="shared" ca="1" si="21"/>
        <v>#N/A</v>
      </c>
      <c r="V65" t="e">
        <f t="shared" ca="1" si="21"/>
        <v>#N/A</v>
      </c>
      <c r="W65" t="e">
        <f t="shared" ca="1" si="21"/>
        <v>#N/A</v>
      </c>
      <c r="X65" t="e">
        <f t="shared" ca="1" si="21"/>
        <v>#N/A</v>
      </c>
      <c r="Y65" t="e">
        <f t="shared" ca="1" si="21"/>
        <v>#N/A</v>
      </c>
      <c r="Z65" t="e">
        <f t="shared" ca="1" si="21"/>
        <v>#N/A</v>
      </c>
      <c r="AA65" t="e">
        <f t="shared" ca="1" si="21"/>
        <v>#N/A</v>
      </c>
      <c r="AB65" t="e">
        <f t="shared" ca="1" si="21"/>
        <v>#N/A</v>
      </c>
      <c r="AC65" t="e">
        <f t="shared" ca="1" si="21"/>
        <v>#N/A</v>
      </c>
      <c r="AD65" t="e">
        <f t="shared" ca="1" si="21"/>
        <v>#N/A</v>
      </c>
      <c r="AE65" t="e">
        <f t="shared" ca="1" si="21"/>
        <v>#N/A</v>
      </c>
      <c r="AF65" t="e">
        <f t="shared" ca="1" si="21"/>
        <v>#N/A</v>
      </c>
      <c r="AG65" t="e">
        <f t="shared" ca="1" si="21"/>
        <v>#N/A</v>
      </c>
      <c r="AH65" t="e">
        <f t="shared" ca="1" si="21"/>
        <v>#N/A</v>
      </c>
    </row>
    <row r="66" spans="4:34" x14ac:dyDescent="0.4">
      <c r="D66" s="3">
        <f ca="1">D61+1</f>
        <v>44563</v>
      </c>
      <c r="E66" t="e">
        <f ca="1">IF(MEDIAN($D66,E$55)=E$55,0.5,NA())</f>
        <v>#N/A</v>
      </c>
      <c r="F66" t="e">
        <f t="shared" ca="1" si="21"/>
        <v>#N/A</v>
      </c>
      <c r="G66" t="e">
        <f t="shared" ca="1" si="21"/>
        <v>#N/A</v>
      </c>
      <c r="H66" t="e">
        <f t="shared" ca="1" si="21"/>
        <v>#N/A</v>
      </c>
      <c r="I66" t="e">
        <f t="shared" ca="1" si="21"/>
        <v>#N/A</v>
      </c>
      <c r="J66" t="e">
        <f t="shared" ca="1" si="21"/>
        <v>#N/A</v>
      </c>
      <c r="K66" t="e">
        <f t="shared" ca="1" si="21"/>
        <v>#N/A</v>
      </c>
      <c r="L66" t="e">
        <f t="shared" ca="1" si="21"/>
        <v>#N/A</v>
      </c>
      <c r="M66" t="e">
        <f t="shared" ca="1" si="21"/>
        <v>#N/A</v>
      </c>
      <c r="N66" t="e">
        <f t="shared" ca="1" si="21"/>
        <v>#N/A</v>
      </c>
      <c r="O66" t="e">
        <f t="shared" ca="1" si="21"/>
        <v>#N/A</v>
      </c>
      <c r="P66" t="e">
        <f t="shared" ca="1" si="21"/>
        <v>#N/A</v>
      </c>
      <c r="Q66" t="e">
        <f t="shared" ca="1" si="21"/>
        <v>#N/A</v>
      </c>
      <c r="R66" t="e">
        <f t="shared" ca="1" si="21"/>
        <v>#N/A</v>
      </c>
      <c r="S66" t="e">
        <f t="shared" ca="1" si="21"/>
        <v>#N/A</v>
      </c>
      <c r="T66" t="e">
        <f t="shared" ca="1" si="21"/>
        <v>#N/A</v>
      </c>
      <c r="U66" t="e">
        <f t="shared" ca="1" si="21"/>
        <v>#N/A</v>
      </c>
      <c r="V66" t="e">
        <f t="shared" ca="1" si="21"/>
        <v>#N/A</v>
      </c>
      <c r="W66" t="e">
        <f t="shared" ca="1" si="21"/>
        <v>#N/A</v>
      </c>
      <c r="X66" t="e">
        <f t="shared" ca="1" si="21"/>
        <v>#N/A</v>
      </c>
      <c r="Y66" t="e">
        <f t="shared" ca="1" si="21"/>
        <v>#N/A</v>
      </c>
      <c r="Z66" t="e">
        <f t="shared" ca="1" si="21"/>
        <v>#N/A</v>
      </c>
      <c r="AA66" t="e">
        <f t="shared" ca="1" si="21"/>
        <v>#N/A</v>
      </c>
      <c r="AB66" t="e">
        <f t="shared" ca="1" si="21"/>
        <v>#N/A</v>
      </c>
      <c r="AC66" t="e">
        <f t="shared" ca="1" si="21"/>
        <v>#N/A</v>
      </c>
      <c r="AD66" t="e">
        <f t="shared" ca="1" si="21"/>
        <v>#N/A</v>
      </c>
      <c r="AE66" t="e">
        <f t="shared" ca="1" si="21"/>
        <v>#N/A</v>
      </c>
      <c r="AF66" t="e">
        <f t="shared" ca="1" si="21"/>
        <v>#N/A</v>
      </c>
      <c r="AG66" t="e">
        <f t="shared" ca="1" si="21"/>
        <v>#N/A</v>
      </c>
      <c r="AH66">
        <f t="shared" ca="1" si="21"/>
        <v>0.5</v>
      </c>
    </row>
    <row r="69" spans="4:34" x14ac:dyDescent="0.4">
      <c r="E69">
        <v>2.2999999999999998</v>
      </c>
      <c r="F69">
        <f>E69</f>
        <v>2.2999999999999998</v>
      </c>
      <c r="G69">
        <f t="shared" ref="G69:AH71" si="22">F69</f>
        <v>2.2999999999999998</v>
      </c>
      <c r="H69">
        <f t="shared" si="22"/>
        <v>2.2999999999999998</v>
      </c>
      <c r="I69">
        <f t="shared" si="22"/>
        <v>2.2999999999999998</v>
      </c>
      <c r="J69">
        <f t="shared" si="22"/>
        <v>2.2999999999999998</v>
      </c>
      <c r="K69">
        <f t="shared" si="22"/>
        <v>2.2999999999999998</v>
      </c>
      <c r="L69">
        <f t="shared" si="22"/>
        <v>2.2999999999999998</v>
      </c>
      <c r="M69">
        <f t="shared" si="22"/>
        <v>2.2999999999999998</v>
      </c>
      <c r="N69">
        <f t="shared" si="22"/>
        <v>2.2999999999999998</v>
      </c>
      <c r="O69">
        <f t="shared" si="22"/>
        <v>2.2999999999999998</v>
      </c>
      <c r="P69">
        <f t="shared" si="22"/>
        <v>2.2999999999999998</v>
      </c>
      <c r="Q69">
        <f t="shared" si="22"/>
        <v>2.2999999999999998</v>
      </c>
      <c r="R69">
        <f t="shared" si="22"/>
        <v>2.2999999999999998</v>
      </c>
      <c r="S69">
        <f t="shared" si="22"/>
        <v>2.2999999999999998</v>
      </c>
      <c r="T69">
        <f t="shared" si="22"/>
        <v>2.2999999999999998</v>
      </c>
      <c r="U69">
        <f t="shared" si="22"/>
        <v>2.2999999999999998</v>
      </c>
      <c r="V69">
        <f t="shared" si="22"/>
        <v>2.2999999999999998</v>
      </c>
      <c r="W69">
        <f t="shared" si="22"/>
        <v>2.2999999999999998</v>
      </c>
      <c r="X69">
        <f t="shared" si="22"/>
        <v>2.2999999999999998</v>
      </c>
      <c r="Y69">
        <f t="shared" si="22"/>
        <v>2.2999999999999998</v>
      </c>
      <c r="Z69">
        <f t="shared" si="22"/>
        <v>2.2999999999999998</v>
      </c>
      <c r="AA69">
        <f t="shared" si="22"/>
        <v>2.2999999999999998</v>
      </c>
      <c r="AB69">
        <f t="shared" si="22"/>
        <v>2.2999999999999998</v>
      </c>
      <c r="AC69">
        <f t="shared" si="22"/>
        <v>2.2999999999999998</v>
      </c>
      <c r="AD69">
        <f t="shared" si="22"/>
        <v>2.2999999999999998</v>
      </c>
      <c r="AE69">
        <f t="shared" si="22"/>
        <v>2.2999999999999998</v>
      </c>
      <c r="AF69">
        <f t="shared" si="22"/>
        <v>2.2999999999999998</v>
      </c>
      <c r="AG69">
        <f t="shared" si="22"/>
        <v>2.2999999999999998</v>
      </c>
      <c r="AH69">
        <f t="shared" si="22"/>
        <v>2.2999999999999998</v>
      </c>
    </row>
    <row r="70" spans="4:34" x14ac:dyDescent="0.4">
      <c r="D70">
        <v>3</v>
      </c>
      <c r="E70" t="str">
        <f ca="1">LEFT(UPPER(TEXT(E55,"ddd")),$D70)</f>
        <v>SAT</v>
      </c>
      <c r="F70" t="str">
        <f t="shared" ref="F70:AH70" ca="1" si="23">LEFT(UPPER(TEXT(F55,"ddd")),$D70)</f>
        <v>SUN</v>
      </c>
      <c r="G70" t="str">
        <f t="shared" ca="1" si="23"/>
        <v>MON</v>
      </c>
      <c r="H70" t="str">
        <f t="shared" ca="1" si="23"/>
        <v>TUE</v>
      </c>
      <c r="I70" t="str">
        <f t="shared" ca="1" si="23"/>
        <v>WED</v>
      </c>
      <c r="J70" t="str">
        <f t="shared" ca="1" si="23"/>
        <v>THU</v>
      </c>
      <c r="K70" t="str">
        <f t="shared" ca="1" si="23"/>
        <v>FRI</v>
      </c>
      <c r="L70" t="str">
        <f t="shared" ca="1" si="23"/>
        <v>SAT</v>
      </c>
      <c r="M70" t="str">
        <f t="shared" ca="1" si="23"/>
        <v>SUN</v>
      </c>
      <c r="N70" t="str">
        <f t="shared" ca="1" si="23"/>
        <v>MON</v>
      </c>
      <c r="O70" t="str">
        <f t="shared" ca="1" si="23"/>
        <v>TUE</v>
      </c>
      <c r="P70" t="str">
        <f t="shared" ca="1" si="23"/>
        <v>WED</v>
      </c>
      <c r="Q70" t="str">
        <f t="shared" ca="1" si="23"/>
        <v>THU</v>
      </c>
      <c r="R70" t="str">
        <f t="shared" ca="1" si="23"/>
        <v>FRI</v>
      </c>
      <c r="S70" t="str">
        <f t="shared" ca="1" si="23"/>
        <v>SAT</v>
      </c>
      <c r="T70" t="str">
        <f t="shared" ca="1" si="23"/>
        <v>SUN</v>
      </c>
      <c r="U70" t="str">
        <f t="shared" ca="1" si="23"/>
        <v>MON</v>
      </c>
      <c r="V70" t="str">
        <f t="shared" ca="1" si="23"/>
        <v>TUE</v>
      </c>
      <c r="W70" t="str">
        <f t="shared" ca="1" si="23"/>
        <v>WED</v>
      </c>
      <c r="X70" t="str">
        <f t="shared" ca="1" si="23"/>
        <v>THU</v>
      </c>
      <c r="Y70" t="str">
        <f t="shared" ca="1" si="23"/>
        <v>FRI</v>
      </c>
      <c r="Z70" t="str">
        <f t="shared" ca="1" si="23"/>
        <v>SAT</v>
      </c>
      <c r="AA70" t="str">
        <f t="shared" ca="1" si="23"/>
        <v>SUN</v>
      </c>
      <c r="AB70" t="str">
        <f t="shared" ca="1" si="23"/>
        <v>MON</v>
      </c>
      <c r="AC70" t="str">
        <f t="shared" ca="1" si="23"/>
        <v>TUE</v>
      </c>
      <c r="AD70" t="str">
        <f t="shared" ca="1" si="23"/>
        <v>WED</v>
      </c>
      <c r="AE70" t="str">
        <f t="shared" ca="1" si="23"/>
        <v>THU</v>
      </c>
      <c r="AF70" t="str">
        <f t="shared" ca="1" si="23"/>
        <v>FRI</v>
      </c>
      <c r="AG70" t="str">
        <f t="shared" ca="1" si="23"/>
        <v>SAT</v>
      </c>
      <c r="AH70" t="str">
        <f t="shared" ca="1" si="23"/>
        <v>SUN</v>
      </c>
    </row>
    <row r="71" spans="4:34" x14ac:dyDescent="0.4">
      <c r="E71">
        <v>1.3</v>
      </c>
      <c r="F71">
        <f>E71</f>
        <v>1.3</v>
      </c>
      <c r="G71">
        <f t="shared" si="22"/>
        <v>1.3</v>
      </c>
      <c r="H71">
        <f t="shared" si="22"/>
        <v>1.3</v>
      </c>
      <c r="I71">
        <f t="shared" si="22"/>
        <v>1.3</v>
      </c>
      <c r="J71">
        <f t="shared" si="22"/>
        <v>1.3</v>
      </c>
      <c r="K71">
        <f t="shared" si="22"/>
        <v>1.3</v>
      </c>
      <c r="L71">
        <f t="shared" si="22"/>
        <v>1.3</v>
      </c>
      <c r="M71">
        <f t="shared" si="22"/>
        <v>1.3</v>
      </c>
      <c r="N71">
        <f t="shared" si="22"/>
        <v>1.3</v>
      </c>
      <c r="O71">
        <f t="shared" si="22"/>
        <v>1.3</v>
      </c>
      <c r="P71">
        <f t="shared" si="22"/>
        <v>1.3</v>
      </c>
      <c r="Q71">
        <f t="shared" si="22"/>
        <v>1.3</v>
      </c>
      <c r="R71">
        <f t="shared" si="22"/>
        <v>1.3</v>
      </c>
      <c r="S71">
        <f t="shared" si="22"/>
        <v>1.3</v>
      </c>
      <c r="T71">
        <f t="shared" si="22"/>
        <v>1.3</v>
      </c>
      <c r="U71">
        <f t="shared" si="22"/>
        <v>1.3</v>
      </c>
      <c r="V71">
        <f t="shared" si="22"/>
        <v>1.3</v>
      </c>
      <c r="W71">
        <f t="shared" si="22"/>
        <v>1.3</v>
      </c>
      <c r="X71">
        <f t="shared" si="22"/>
        <v>1.3</v>
      </c>
      <c r="Y71">
        <f t="shared" si="22"/>
        <v>1.3</v>
      </c>
      <c r="Z71">
        <f t="shared" si="22"/>
        <v>1.3</v>
      </c>
      <c r="AA71">
        <f t="shared" si="22"/>
        <v>1.3</v>
      </c>
      <c r="AB71">
        <f t="shared" si="22"/>
        <v>1.3</v>
      </c>
      <c r="AC71">
        <f t="shared" si="22"/>
        <v>1.3</v>
      </c>
      <c r="AD71">
        <f t="shared" si="22"/>
        <v>1.3</v>
      </c>
      <c r="AE71">
        <f t="shared" si="22"/>
        <v>1.3</v>
      </c>
      <c r="AF71">
        <f t="shared" si="22"/>
        <v>1.3</v>
      </c>
      <c r="AG71">
        <f t="shared" si="22"/>
        <v>1.3</v>
      </c>
      <c r="AH71">
        <f t="shared" si="22"/>
        <v>1.3</v>
      </c>
    </row>
    <row r="72" spans="4:34" x14ac:dyDescent="0.4">
      <c r="E72" t="str">
        <f ca="1">TEXT(E55,"dd")</f>
        <v>04</v>
      </c>
      <c r="F72" t="str">
        <f t="shared" ref="F72:AH72" ca="1" si="24">TEXT(F55,"dd")</f>
        <v>05</v>
      </c>
      <c r="G72" t="str">
        <f t="shared" ca="1" si="24"/>
        <v>06</v>
      </c>
      <c r="H72" t="str">
        <f t="shared" ca="1" si="24"/>
        <v>07</v>
      </c>
      <c r="I72" t="str">
        <f t="shared" ca="1" si="24"/>
        <v>08</v>
      </c>
      <c r="J72" t="str">
        <f t="shared" ca="1" si="24"/>
        <v>09</v>
      </c>
      <c r="K72" t="str">
        <f t="shared" ca="1" si="24"/>
        <v>10</v>
      </c>
      <c r="L72" t="str">
        <f t="shared" ca="1" si="24"/>
        <v>11</v>
      </c>
      <c r="M72" t="str">
        <f t="shared" ca="1" si="24"/>
        <v>12</v>
      </c>
      <c r="N72" t="str">
        <f t="shared" ca="1" si="24"/>
        <v>13</v>
      </c>
      <c r="O72" t="str">
        <f t="shared" ca="1" si="24"/>
        <v>14</v>
      </c>
      <c r="P72" t="str">
        <f t="shared" ca="1" si="24"/>
        <v>15</v>
      </c>
      <c r="Q72" t="str">
        <f t="shared" ca="1" si="24"/>
        <v>16</v>
      </c>
      <c r="R72" t="str">
        <f t="shared" ca="1" si="24"/>
        <v>17</v>
      </c>
      <c r="S72" t="str">
        <f t="shared" ca="1" si="24"/>
        <v>18</v>
      </c>
      <c r="T72" t="str">
        <f t="shared" ca="1" si="24"/>
        <v>19</v>
      </c>
      <c r="U72" t="str">
        <f t="shared" ca="1" si="24"/>
        <v>20</v>
      </c>
      <c r="V72" t="str">
        <f t="shared" ca="1" si="24"/>
        <v>21</v>
      </c>
      <c r="W72" t="str">
        <f t="shared" ca="1" si="24"/>
        <v>22</v>
      </c>
      <c r="X72" t="str">
        <f t="shared" ca="1" si="24"/>
        <v>23</v>
      </c>
      <c r="Y72" t="str">
        <f t="shared" ca="1" si="24"/>
        <v>24</v>
      </c>
      <c r="Z72" t="str">
        <f t="shared" ca="1" si="24"/>
        <v>25</v>
      </c>
      <c r="AA72" t="str">
        <f t="shared" ca="1" si="24"/>
        <v>26</v>
      </c>
      <c r="AB72" t="str">
        <f t="shared" ca="1" si="24"/>
        <v>27</v>
      </c>
      <c r="AC72" t="str">
        <f t="shared" ca="1" si="24"/>
        <v>28</v>
      </c>
      <c r="AD72" t="str">
        <f t="shared" ca="1" si="24"/>
        <v>29</v>
      </c>
      <c r="AE72" t="str">
        <f t="shared" ca="1" si="24"/>
        <v>30</v>
      </c>
      <c r="AF72" t="str">
        <f t="shared" ca="1" si="24"/>
        <v>31</v>
      </c>
      <c r="AG72" t="str">
        <f t="shared" ca="1" si="24"/>
        <v>01</v>
      </c>
      <c r="AH72" t="str">
        <f t="shared" ca="1" si="24"/>
        <v>02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ab280147-06ce-4bac-8225-3b3e9d6b01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E8BE3B56C6A47AF4E3327FAB9D9C6" ma:contentTypeVersion="4" ma:contentTypeDescription="Create a new document." ma:contentTypeScope="" ma:versionID="15c18ab5c0420f9279aa9680c92ca049">
  <xsd:schema xmlns:xsd="http://www.w3.org/2001/XMLSchema" xmlns:xs="http://www.w3.org/2001/XMLSchema" xmlns:p="http://schemas.microsoft.com/office/2006/metadata/properties" xmlns:ns2="ab280147-06ce-4bac-8225-3b3e9d6b0154" targetNamespace="http://schemas.microsoft.com/office/2006/metadata/properties" ma:root="true" ma:fieldsID="800c98e006c0ad4c7f6738aceaeec86e" ns2:_="">
    <xsd:import namespace="ab280147-06ce-4bac-8225-3b3e9d6b0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80147-06ce-4bac-8225-3b3e9d6b0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1D93F-21D3-4821-9768-A0F99C41A8EB}">
  <ds:schemaRefs>
    <ds:schemaRef ds:uri="http://schemas.microsoft.com/office/2006/metadata/properties"/>
    <ds:schemaRef ds:uri="http://schemas.microsoft.com/office/infopath/2007/PartnerControls"/>
    <ds:schemaRef ds:uri="ab280147-06ce-4bac-8225-3b3e9d6b0154"/>
  </ds:schemaRefs>
</ds:datastoreItem>
</file>

<file path=customXml/itemProps2.xml><?xml version="1.0" encoding="utf-8"?>
<ds:datastoreItem xmlns:ds="http://schemas.openxmlformats.org/officeDocument/2006/customXml" ds:itemID="{9BEB2645-131E-4EBB-9E89-450FB0513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80147-06ce-4bac-8225-3b3e9d6b0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CAFE3-5C64-4732-BD1D-A9D0064359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TM02930043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BiMonthly Brainstorm Tracker</vt:lpstr>
      <vt:lpstr>Target Populations</vt:lpstr>
      <vt:lpstr>Pre-Student Loan Debt </vt:lpstr>
      <vt:lpstr>PSLF</vt:lpstr>
      <vt:lpstr>Borrowers With Disabilities </vt:lpstr>
      <vt:lpstr>Ideas</vt:lpstr>
      <vt:lpstr>Project Timeline</vt:lpstr>
      <vt:lpstr>calcs</vt:lpstr>
      <vt:lpstr>'Project Timeline'!Print_Titles</vt:lpstr>
      <vt:lpstr>RowTitleRegion1..D3</vt:lpstr>
      <vt:lpstr>StartDate</vt:lpstr>
      <vt:lpstr>StartDateWindow</vt:lpstr>
      <vt:lpstr>'Borrowers With Disabilities '!Title1</vt:lpstr>
      <vt:lpstr>PSLF!Title1</vt:lpstr>
      <vt:lpstr>Title1</vt:lpstr>
      <vt:lpstr>WindowDays</vt:lpstr>
      <vt:lpstr>WindowOffset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2019-03-18T20:06:21Z</dcterms:created>
  <dcterms:modified xsi:type="dcterms:W3CDTF">2021-11-08T22:04:59Z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0x010100F9DE8BE3B56C6A47AF4E3327FAB9D9C6</vt:lpwstr>
  </property>
</Properties>
</file>